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75a29ec4d05fd2/Documents/02. NW Netball/"/>
    </mc:Choice>
  </mc:AlternateContent>
  <xr:revisionPtr revIDLastSave="1" documentId="8_{6F527A5B-22E2-421E-98EE-5EC8DCE2DE9A}" xr6:coauthVersionLast="46" xr6:coauthVersionMax="46" xr10:uidLastSave="{9D93E1DE-8C22-4F7E-9126-AA73F6AAB1F9}"/>
  <bookViews>
    <workbookView xWindow="-110" yWindow="-110" windowWidth="25820" windowHeight="15620" xr2:uid="{00000000-000D-0000-FFFF-FFFF00000000}"/>
  </bookViews>
  <sheets>
    <sheet name="Teams" sheetId="1" r:id="rId1"/>
    <sheet name="Home" sheetId="2" state="hidden" r:id="rId2"/>
    <sheet name="Away" sheetId="4" state="hidden" r:id="rId3"/>
    <sheet name="Fixtures" sheetId="3" r:id="rId4"/>
    <sheet name="Calculations" sheetId="6" state="hidden" r:id="rId5"/>
    <sheet name="League Table" sheetId="7" r:id="rId6"/>
    <sheet name="Random" sheetId="5" state="hidden" r:id="rId7"/>
    <sheet name="Data" sheetId="8" state="hidden" r:id="rId8"/>
  </sheets>
  <definedNames>
    <definedName name="_xlnm._FilterDatabase" localSheetId="3" hidden="1">Fixtures!$A$2:$E$51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O26" i="7" l="1"/>
  <c r="N23" i="6"/>
  <c r="N24" i="6"/>
  <c r="N25" i="6"/>
  <c r="N26" i="6"/>
  <c r="N27" i="6"/>
  <c r="N28" i="6"/>
  <c r="N29" i="6"/>
  <c r="N30" i="6"/>
  <c r="N31" i="6"/>
  <c r="M23" i="6"/>
  <c r="M24" i="6"/>
  <c r="M25" i="6"/>
  <c r="M26" i="6"/>
  <c r="M27" i="6"/>
  <c r="M28" i="6"/>
  <c r="M29" i="6"/>
  <c r="M30" i="6"/>
  <c r="M31" i="6"/>
  <c r="L23" i="6"/>
  <c r="L24" i="6"/>
  <c r="L25" i="6"/>
  <c r="L26" i="6"/>
  <c r="L27" i="6"/>
  <c r="L28" i="6"/>
  <c r="L29" i="6"/>
  <c r="L30" i="6"/>
  <c r="L31" i="6"/>
  <c r="G23" i="6"/>
  <c r="G24" i="6"/>
  <c r="G25" i="6"/>
  <c r="G26" i="6"/>
  <c r="G27" i="6"/>
  <c r="G28" i="6"/>
  <c r="G29" i="6"/>
  <c r="G30" i="6"/>
  <c r="G31" i="6"/>
  <c r="E23" i="6"/>
  <c r="E24" i="6"/>
  <c r="E25" i="6"/>
  <c r="E26" i="6"/>
  <c r="E27" i="6"/>
  <c r="E28" i="6"/>
  <c r="E29" i="6"/>
  <c r="E30" i="6"/>
  <c r="E31" i="6"/>
  <c r="F23" i="6"/>
  <c r="F24" i="6"/>
  <c r="F25" i="6"/>
  <c r="F26" i="6"/>
  <c r="F27" i="6"/>
  <c r="F28" i="6"/>
  <c r="F29" i="6"/>
  <c r="F30" i="6"/>
  <c r="F31" i="6"/>
  <c r="D23" i="6"/>
  <c r="D24" i="6"/>
  <c r="D25" i="6"/>
  <c r="D26" i="6"/>
  <c r="D27" i="6"/>
  <c r="D28" i="6"/>
  <c r="D29" i="6"/>
  <c r="D30" i="6"/>
  <c r="D31" i="6"/>
  <c r="P23" i="6"/>
  <c r="P24" i="6"/>
  <c r="P25" i="6"/>
  <c r="P26" i="6"/>
  <c r="P27" i="6"/>
  <c r="P28" i="6"/>
  <c r="P29" i="6"/>
  <c r="P30" i="6"/>
  <c r="P31" i="6"/>
  <c r="O23" i="6"/>
  <c r="O24" i="6"/>
  <c r="O25" i="6"/>
  <c r="O26" i="6"/>
  <c r="O27" i="6"/>
  <c r="O28" i="6"/>
  <c r="O29" i="6"/>
  <c r="O30" i="6"/>
  <c r="O31" i="6"/>
  <c r="I23" i="6"/>
  <c r="I24" i="6"/>
  <c r="I25" i="6"/>
  <c r="I26" i="6"/>
  <c r="I27" i="6"/>
  <c r="I28" i="6"/>
  <c r="I29" i="6"/>
  <c r="I30" i="6"/>
  <c r="I31" i="6"/>
  <c r="H23" i="6"/>
  <c r="H24" i="6"/>
  <c r="H25" i="6"/>
  <c r="H26" i="6"/>
  <c r="H27" i="6"/>
  <c r="H28" i="6"/>
  <c r="H29" i="6"/>
  <c r="H30" i="6"/>
  <c r="H31" i="6"/>
  <c r="X31" i="6"/>
  <c r="W31" i="6"/>
  <c r="V31" i="6"/>
  <c r="U31" i="6"/>
  <c r="T31" i="6"/>
  <c r="S31" i="6"/>
  <c r="R31" i="6"/>
  <c r="Q31" i="6"/>
  <c r="K31" i="6"/>
  <c r="J31" i="6"/>
  <c r="C31" i="6"/>
  <c r="C31" i="7" s="1"/>
  <c r="B31" i="6"/>
  <c r="A31" i="6"/>
  <c r="A23" i="6"/>
  <c r="A24" i="6"/>
  <c r="A25" i="6"/>
  <c r="A26" i="6"/>
  <c r="A27" i="6"/>
  <c r="A28" i="6"/>
  <c r="A29" i="6"/>
  <c r="A30" i="6"/>
  <c r="B23" i="6"/>
  <c r="B24" i="6"/>
  <c r="B25" i="6"/>
  <c r="B26" i="6"/>
  <c r="B27" i="6"/>
  <c r="B28" i="6"/>
  <c r="B29" i="6"/>
  <c r="B30" i="6"/>
  <c r="C23" i="6"/>
  <c r="C23" i="7" s="1"/>
  <c r="C24" i="6"/>
  <c r="D24" i="7" s="1"/>
  <c r="C25" i="6"/>
  <c r="C25" i="7" s="1"/>
  <c r="C26" i="6"/>
  <c r="D26" i="7" s="1"/>
  <c r="C27" i="6"/>
  <c r="C27" i="7" s="1"/>
  <c r="C28" i="6"/>
  <c r="D28" i="7" s="1"/>
  <c r="C29" i="6"/>
  <c r="C29" i="7" s="1"/>
  <c r="C30" i="6"/>
  <c r="D30" i="7" s="1"/>
  <c r="J23" i="6"/>
  <c r="J24" i="6"/>
  <c r="J25" i="6"/>
  <c r="J26" i="6"/>
  <c r="J27" i="6"/>
  <c r="J28" i="6"/>
  <c r="J29" i="6"/>
  <c r="J30" i="6"/>
  <c r="K23" i="6"/>
  <c r="K24" i="6"/>
  <c r="K25" i="6"/>
  <c r="K26" i="6"/>
  <c r="K27" i="6"/>
  <c r="K28" i="6"/>
  <c r="K29" i="6"/>
  <c r="K30" i="6"/>
  <c r="Q23" i="6"/>
  <c r="Q24" i="6"/>
  <c r="Q25" i="6"/>
  <c r="Q26" i="6"/>
  <c r="Q27" i="6"/>
  <c r="Q28" i="6"/>
  <c r="Q29" i="6"/>
  <c r="Q30" i="6"/>
  <c r="R23" i="6"/>
  <c r="R24" i="6"/>
  <c r="R25" i="6"/>
  <c r="R26" i="6"/>
  <c r="R27" i="6"/>
  <c r="R28" i="6"/>
  <c r="R29" i="6"/>
  <c r="R30" i="6"/>
  <c r="S23" i="6"/>
  <c r="S24" i="6"/>
  <c r="S25" i="6"/>
  <c r="S26" i="6"/>
  <c r="S27" i="6"/>
  <c r="S28" i="6"/>
  <c r="S29" i="6"/>
  <c r="S30" i="6"/>
  <c r="T23" i="6"/>
  <c r="T24" i="6"/>
  <c r="T25" i="6"/>
  <c r="T26" i="6"/>
  <c r="T27" i="6"/>
  <c r="T28" i="6"/>
  <c r="T29" i="6"/>
  <c r="T30" i="6"/>
  <c r="U23" i="6"/>
  <c r="U24" i="6"/>
  <c r="U25" i="6"/>
  <c r="U26" i="6"/>
  <c r="U27" i="6"/>
  <c r="U28" i="6"/>
  <c r="U29" i="6"/>
  <c r="U30" i="6"/>
  <c r="V23" i="6"/>
  <c r="V24" i="6"/>
  <c r="V25" i="6"/>
  <c r="V26" i="6"/>
  <c r="V27" i="6"/>
  <c r="V28" i="6"/>
  <c r="V29" i="6"/>
  <c r="V30" i="6"/>
  <c r="W23" i="6"/>
  <c r="W24" i="6"/>
  <c r="W25" i="6"/>
  <c r="W26" i="6"/>
  <c r="W27" i="6"/>
  <c r="W28" i="6"/>
  <c r="W29" i="6"/>
  <c r="W30" i="6"/>
  <c r="X23" i="6"/>
  <c r="X24" i="6"/>
  <c r="X25" i="6"/>
  <c r="X26" i="6"/>
  <c r="X27" i="6"/>
  <c r="X28" i="6"/>
  <c r="X29" i="6"/>
  <c r="X30" i="6"/>
  <c r="C14" i="6"/>
  <c r="M14" i="6" s="1"/>
  <c r="C15" i="6"/>
  <c r="N15" i="6" s="1"/>
  <c r="C16" i="6"/>
  <c r="M16" i="6" s="1"/>
  <c r="C17" i="6"/>
  <c r="N17" i="6" s="1"/>
  <c r="C18" i="6"/>
  <c r="M18" i="6" s="1"/>
  <c r="C19" i="6"/>
  <c r="N19" i="6" s="1"/>
  <c r="C20" i="6"/>
  <c r="M20" i="6" s="1"/>
  <c r="C21" i="6"/>
  <c r="N21" i="6" s="1"/>
  <c r="C22" i="6"/>
  <c r="M22" i="6" s="1"/>
  <c r="C4" i="6"/>
  <c r="M4" i="6" s="1"/>
  <c r="C5" i="6"/>
  <c r="N5" i="6" s="1"/>
  <c r="C6" i="6"/>
  <c r="M6" i="6" s="1"/>
  <c r="C7" i="6"/>
  <c r="N7" i="6" s="1"/>
  <c r="C8" i="6"/>
  <c r="M8" i="6" s="1"/>
  <c r="C9" i="6"/>
  <c r="N9" i="6" s="1"/>
  <c r="C10" i="6"/>
  <c r="M10" i="6" s="1"/>
  <c r="C11" i="6"/>
  <c r="N11" i="6" s="1"/>
  <c r="C12" i="6"/>
  <c r="M12" i="6" s="1"/>
  <c r="C13" i="6"/>
  <c r="N13" i="6" s="1"/>
  <c r="C3" i="6"/>
  <c r="M3" i="6" s="1"/>
  <c r="A31" i="7" l="1"/>
  <c r="O24" i="7"/>
  <c r="O17" i="7"/>
  <c r="O16" i="7"/>
  <c r="O15" i="7"/>
  <c r="O27" i="7"/>
  <c r="O19" i="7"/>
  <c r="O18" i="7"/>
  <c r="O25" i="7"/>
  <c r="O31" i="7"/>
  <c r="O23" i="7"/>
  <c r="O30" i="7"/>
  <c r="O22" i="7"/>
  <c r="O14" i="7"/>
  <c r="O29" i="7"/>
  <c r="O21" i="7"/>
  <c r="O13" i="7"/>
  <c r="O28" i="7"/>
  <c r="O20" i="7"/>
  <c r="B31" i="7"/>
  <c r="H31" i="7"/>
  <c r="L31" i="7"/>
  <c r="D31" i="7"/>
  <c r="A11" i="7"/>
  <c r="A7" i="7"/>
  <c r="B27" i="7"/>
  <c r="B23" i="7"/>
  <c r="L29" i="7"/>
  <c r="H29" i="7"/>
  <c r="D29" i="7"/>
  <c r="L27" i="7"/>
  <c r="H27" i="7"/>
  <c r="D27" i="7"/>
  <c r="L25" i="7"/>
  <c r="H25" i="7"/>
  <c r="D25" i="7"/>
  <c r="L23" i="7"/>
  <c r="H23" i="7"/>
  <c r="D23" i="7"/>
  <c r="H22" i="6"/>
  <c r="H18" i="6"/>
  <c r="H14" i="6"/>
  <c r="I13" i="6"/>
  <c r="I9" i="6"/>
  <c r="I5" i="6"/>
  <c r="O22" i="6"/>
  <c r="O18" i="6"/>
  <c r="O14" i="6"/>
  <c r="P13" i="6"/>
  <c r="P9" i="6"/>
  <c r="P5" i="6"/>
  <c r="D22" i="6"/>
  <c r="D18" i="6"/>
  <c r="D14" i="6"/>
  <c r="F13" i="6"/>
  <c r="F9" i="6"/>
  <c r="F5" i="6"/>
  <c r="E22" i="6"/>
  <c r="E18" i="6"/>
  <c r="E14" i="6"/>
  <c r="A13" i="7"/>
  <c r="A9" i="7"/>
  <c r="A5" i="7"/>
  <c r="B29" i="7"/>
  <c r="B25" i="7"/>
  <c r="N31" i="7"/>
  <c r="J31" i="7"/>
  <c r="F31" i="7"/>
  <c r="N29" i="7"/>
  <c r="J29" i="7"/>
  <c r="F29" i="7"/>
  <c r="N27" i="7"/>
  <c r="J27" i="7"/>
  <c r="F27" i="7"/>
  <c r="N25" i="7"/>
  <c r="J25" i="7"/>
  <c r="F25" i="7"/>
  <c r="N23" i="7"/>
  <c r="J23" i="7"/>
  <c r="F23" i="7"/>
  <c r="H20" i="6"/>
  <c r="H16" i="6"/>
  <c r="I11" i="6"/>
  <c r="I7" i="6"/>
  <c r="O20" i="6"/>
  <c r="O16" i="6"/>
  <c r="P11" i="6"/>
  <c r="P7" i="6"/>
  <c r="D20" i="6"/>
  <c r="D16" i="6"/>
  <c r="F11" i="6"/>
  <c r="F7" i="6"/>
  <c r="E20" i="6"/>
  <c r="E16" i="6"/>
  <c r="A3" i="7"/>
  <c r="A21" i="7"/>
  <c r="A19" i="7"/>
  <c r="A17" i="7"/>
  <c r="A15" i="7"/>
  <c r="A30" i="7"/>
  <c r="A28" i="7"/>
  <c r="A26" i="7"/>
  <c r="A24" i="7"/>
  <c r="M30" i="7"/>
  <c r="K30" i="7"/>
  <c r="I30" i="7"/>
  <c r="G30" i="7"/>
  <c r="E30" i="7"/>
  <c r="C30" i="7"/>
  <c r="M28" i="7"/>
  <c r="K28" i="7"/>
  <c r="I28" i="7"/>
  <c r="G28" i="7"/>
  <c r="E28" i="7"/>
  <c r="C28" i="7"/>
  <c r="M26" i="7"/>
  <c r="K26" i="7"/>
  <c r="I26" i="7"/>
  <c r="G26" i="7"/>
  <c r="E26" i="7"/>
  <c r="C26" i="7"/>
  <c r="M24" i="7"/>
  <c r="K24" i="7"/>
  <c r="I24" i="7"/>
  <c r="G24" i="7"/>
  <c r="E24" i="7"/>
  <c r="C24" i="7"/>
  <c r="H3" i="6"/>
  <c r="H12" i="6"/>
  <c r="H10" i="6"/>
  <c r="H8" i="6"/>
  <c r="H6" i="6"/>
  <c r="H4" i="6"/>
  <c r="I21" i="6"/>
  <c r="I19" i="6"/>
  <c r="I17" i="6"/>
  <c r="I15" i="6"/>
  <c r="O3" i="6"/>
  <c r="O12" i="6"/>
  <c r="O10" i="6"/>
  <c r="O8" i="6"/>
  <c r="O6" i="6"/>
  <c r="O4" i="6"/>
  <c r="P21" i="6"/>
  <c r="P19" i="6"/>
  <c r="P17" i="6"/>
  <c r="P15" i="6"/>
  <c r="D3" i="6"/>
  <c r="D12" i="6"/>
  <c r="D10" i="6"/>
  <c r="D8" i="6"/>
  <c r="D6" i="6"/>
  <c r="D4" i="6"/>
  <c r="F21" i="6"/>
  <c r="F19" i="6"/>
  <c r="F17" i="6"/>
  <c r="F15" i="6"/>
  <c r="E3" i="6"/>
  <c r="E6" i="6"/>
  <c r="G21" i="6"/>
  <c r="G19" i="6"/>
  <c r="G17" i="6"/>
  <c r="G15" i="6"/>
  <c r="G13" i="6"/>
  <c r="G11" i="6"/>
  <c r="G9" i="6"/>
  <c r="G7" i="6"/>
  <c r="G5" i="6"/>
  <c r="L3" i="6"/>
  <c r="L21" i="6"/>
  <c r="R21" i="6" s="1"/>
  <c r="L19" i="6"/>
  <c r="R19" i="6" s="1"/>
  <c r="L17" i="6"/>
  <c r="R17" i="6" s="1"/>
  <c r="L15" i="6"/>
  <c r="R15" i="6" s="1"/>
  <c r="L13" i="6"/>
  <c r="R13" i="6" s="1"/>
  <c r="L11" i="6"/>
  <c r="R11" i="6" s="1"/>
  <c r="L9" i="6"/>
  <c r="R9" i="6" s="1"/>
  <c r="L7" i="6"/>
  <c r="R7" i="6" s="1"/>
  <c r="L5" i="6"/>
  <c r="R5" i="6" s="1"/>
  <c r="M21" i="6"/>
  <c r="M19" i="6"/>
  <c r="M17" i="6"/>
  <c r="M15" i="6"/>
  <c r="M13" i="6"/>
  <c r="M11" i="6"/>
  <c r="M9" i="6"/>
  <c r="M7" i="6"/>
  <c r="M5" i="6"/>
  <c r="N3" i="6"/>
  <c r="N22" i="6"/>
  <c r="N20" i="6"/>
  <c r="N18" i="6"/>
  <c r="N16" i="6"/>
  <c r="N14" i="6"/>
  <c r="N12" i="6"/>
  <c r="N10" i="6"/>
  <c r="N8" i="6"/>
  <c r="N6" i="6"/>
  <c r="N4" i="6"/>
  <c r="E12" i="6"/>
  <c r="E10" i="6"/>
  <c r="E8" i="6"/>
  <c r="E4" i="6"/>
  <c r="A22" i="7"/>
  <c r="A20" i="7"/>
  <c r="A18" i="7"/>
  <c r="A16" i="7"/>
  <c r="A14" i="7"/>
  <c r="A12" i="7"/>
  <c r="A10" i="7"/>
  <c r="A8" i="7"/>
  <c r="A6" i="7"/>
  <c r="A4" i="7"/>
  <c r="A29" i="7"/>
  <c r="A27" i="7"/>
  <c r="A25" i="7"/>
  <c r="A23" i="7"/>
  <c r="B30" i="7"/>
  <c r="B28" i="7"/>
  <c r="B26" i="7"/>
  <c r="B24" i="7"/>
  <c r="M31" i="7"/>
  <c r="K31" i="7"/>
  <c r="I31" i="7"/>
  <c r="G31" i="7"/>
  <c r="E31" i="7"/>
  <c r="N30" i="7"/>
  <c r="L30" i="7"/>
  <c r="J30" i="7"/>
  <c r="H30" i="7"/>
  <c r="F30" i="7"/>
  <c r="M29" i="7"/>
  <c r="K29" i="7"/>
  <c r="I29" i="7"/>
  <c r="G29" i="7"/>
  <c r="E29" i="7"/>
  <c r="N28" i="7"/>
  <c r="L28" i="7"/>
  <c r="J28" i="7"/>
  <c r="H28" i="7"/>
  <c r="F28" i="7"/>
  <c r="M27" i="7"/>
  <c r="K27" i="7"/>
  <c r="I27" i="7"/>
  <c r="G27" i="7"/>
  <c r="E27" i="7"/>
  <c r="N26" i="7"/>
  <c r="L26" i="7"/>
  <c r="J26" i="7"/>
  <c r="H26" i="7"/>
  <c r="F26" i="7"/>
  <c r="M25" i="7"/>
  <c r="K25" i="7"/>
  <c r="I25" i="7"/>
  <c r="G25" i="7"/>
  <c r="E25" i="7"/>
  <c r="N24" i="7"/>
  <c r="L24" i="7"/>
  <c r="J24" i="7"/>
  <c r="H24" i="7"/>
  <c r="F24" i="7"/>
  <c r="M23" i="7"/>
  <c r="K23" i="7"/>
  <c r="I23" i="7"/>
  <c r="G23" i="7"/>
  <c r="E23" i="7"/>
  <c r="H21" i="6"/>
  <c r="H19" i="6"/>
  <c r="J19" i="6" s="1"/>
  <c r="H17" i="6"/>
  <c r="H15" i="6"/>
  <c r="J15" i="6" s="1"/>
  <c r="H13" i="6"/>
  <c r="H11" i="6"/>
  <c r="J11" i="6" s="1"/>
  <c r="H9" i="6"/>
  <c r="J9" i="6" s="1"/>
  <c r="H7" i="6"/>
  <c r="J7" i="6" s="1"/>
  <c r="H5" i="6"/>
  <c r="J5" i="6" s="1"/>
  <c r="I3" i="6"/>
  <c r="I22" i="6"/>
  <c r="J22" i="6" s="1"/>
  <c r="I20" i="6"/>
  <c r="J20" i="6" s="1"/>
  <c r="I18" i="6"/>
  <c r="J18" i="6" s="1"/>
  <c r="I16" i="6"/>
  <c r="J16" i="6" s="1"/>
  <c r="I14" i="6"/>
  <c r="J14" i="6" s="1"/>
  <c r="I12" i="6"/>
  <c r="I10" i="6"/>
  <c r="I8" i="6"/>
  <c r="I6" i="6"/>
  <c r="I4" i="6"/>
  <c r="O21" i="6"/>
  <c r="Q21" i="6" s="1"/>
  <c r="O19" i="6"/>
  <c r="Q19" i="6" s="1"/>
  <c r="O17" i="6"/>
  <c r="Q17" i="6" s="1"/>
  <c r="O15" i="6"/>
  <c r="Q15" i="6" s="1"/>
  <c r="O13" i="6"/>
  <c r="Q13" i="6" s="1"/>
  <c r="O11" i="6"/>
  <c r="Q11" i="6" s="1"/>
  <c r="O9" i="6"/>
  <c r="Q9" i="6" s="1"/>
  <c r="O7" i="6"/>
  <c r="Q7" i="6" s="1"/>
  <c r="O5" i="6"/>
  <c r="Q5" i="6" s="1"/>
  <c r="P3" i="6"/>
  <c r="P22" i="6"/>
  <c r="Q22" i="6" s="1"/>
  <c r="P20" i="6"/>
  <c r="Q20" i="6" s="1"/>
  <c r="P18" i="6"/>
  <c r="Q18" i="6" s="1"/>
  <c r="P16" i="6"/>
  <c r="Q16" i="6" s="1"/>
  <c r="P14" i="6"/>
  <c r="Q14" i="6" s="1"/>
  <c r="P12" i="6"/>
  <c r="P10" i="6"/>
  <c r="P8" i="6"/>
  <c r="P6" i="6"/>
  <c r="P4" i="6"/>
  <c r="D21" i="6"/>
  <c r="D19" i="6"/>
  <c r="D17" i="6"/>
  <c r="D15" i="6"/>
  <c r="D13" i="6"/>
  <c r="D11" i="6"/>
  <c r="D9" i="6"/>
  <c r="D7" i="6"/>
  <c r="D5" i="6"/>
  <c r="F3" i="6"/>
  <c r="F22" i="6"/>
  <c r="F20" i="6"/>
  <c r="F18" i="6"/>
  <c r="F16" i="6"/>
  <c r="F14" i="6"/>
  <c r="F12" i="6"/>
  <c r="F10" i="6"/>
  <c r="F8" i="6"/>
  <c r="F6" i="6"/>
  <c r="F4" i="6"/>
  <c r="E21" i="6"/>
  <c r="E19" i="6"/>
  <c r="E17" i="6"/>
  <c r="E15" i="6"/>
  <c r="E13" i="6"/>
  <c r="K13" i="6" s="1"/>
  <c r="U13" i="6" s="1"/>
  <c r="E11" i="6"/>
  <c r="K11" i="6" s="1"/>
  <c r="U11" i="6" s="1"/>
  <c r="E9" i="6"/>
  <c r="K9" i="6" s="1"/>
  <c r="U9" i="6" s="1"/>
  <c r="E7" i="6"/>
  <c r="E5" i="6"/>
  <c r="K5" i="6" s="1"/>
  <c r="U5" i="6" s="1"/>
  <c r="G3" i="6"/>
  <c r="K3" i="6" s="1"/>
  <c r="G22" i="6"/>
  <c r="K22" i="6" s="1"/>
  <c r="G20" i="6"/>
  <c r="K20" i="6" s="1"/>
  <c r="G18" i="6"/>
  <c r="K18" i="6" s="1"/>
  <c r="G16" i="6"/>
  <c r="K16" i="6" s="1"/>
  <c r="G14" i="6"/>
  <c r="K14" i="6" s="1"/>
  <c r="G12" i="6"/>
  <c r="G10" i="6"/>
  <c r="G8" i="6"/>
  <c r="G6" i="6"/>
  <c r="G4" i="6"/>
  <c r="L22" i="6"/>
  <c r="R22" i="6" s="1"/>
  <c r="L20" i="6"/>
  <c r="R20" i="6" s="1"/>
  <c r="L18" i="6"/>
  <c r="R18" i="6" s="1"/>
  <c r="L16" i="6"/>
  <c r="R16" i="6" s="1"/>
  <c r="L14" i="6"/>
  <c r="R14" i="6" s="1"/>
  <c r="L12" i="6"/>
  <c r="R12" i="6" s="1"/>
  <c r="L10" i="6"/>
  <c r="R10" i="6" s="1"/>
  <c r="L8" i="6"/>
  <c r="L6" i="6"/>
  <c r="L4" i="6"/>
  <c r="J21" i="6"/>
  <c r="S21" i="6" s="1"/>
  <c r="J17" i="6"/>
  <c r="S17" i="6" s="1"/>
  <c r="J13" i="6"/>
  <c r="S13" i="6" s="1"/>
  <c r="T22" i="6"/>
  <c r="T20" i="6"/>
  <c r="T18" i="6"/>
  <c r="T16" i="6"/>
  <c r="T14" i="6"/>
  <c r="T12" i="6"/>
  <c r="T10" i="6"/>
  <c r="T8" i="6"/>
  <c r="T6" i="6"/>
  <c r="T4" i="6"/>
  <c r="A32" i="5"/>
  <c r="B32" i="5" s="1"/>
  <c r="C32" i="5" s="1"/>
  <c r="A33" i="5"/>
  <c r="B33" i="5" s="1"/>
  <c r="C33" i="5" s="1"/>
  <c r="A34" i="5"/>
  <c r="B34" i="5" s="1"/>
  <c r="C34" i="5" s="1"/>
  <c r="A35" i="5"/>
  <c r="B35" i="5" s="1"/>
  <c r="C35" i="5" s="1"/>
  <c r="A36" i="5"/>
  <c r="B36" i="5" s="1"/>
  <c r="C36" i="5" s="1"/>
  <c r="A37" i="5"/>
  <c r="B37" i="5" s="1"/>
  <c r="C37" i="5" s="1"/>
  <c r="A38" i="5"/>
  <c r="B38" i="5" s="1"/>
  <c r="C38" i="5" s="1"/>
  <c r="A39" i="5"/>
  <c r="B39" i="5" s="1"/>
  <c r="C39" i="5" s="1"/>
  <c r="A40" i="5"/>
  <c r="B40" i="5" s="1"/>
  <c r="C40" i="5" s="1"/>
  <c r="A41" i="5"/>
  <c r="B41" i="5" s="1"/>
  <c r="C41" i="5" s="1"/>
  <c r="A42" i="5"/>
  <c r="B42" i="5" s="1"/>
  <c r="C42" i="5" s="1"/>
  <c r="A43" i="5"/>
  <c r="B43" i="5" s="1"/>
  <c r="C43" i="5" s="1"/>
  <c r="A44" i="5"/>
  <c r="B44" i="5" s="1"/>
  <c r="C44" i="5" s="1"/>
  <c r="A45" i="5"/>
  <c r="B45" i="5" s="1"/>
  <c r="C45" i="5" s="1"/>
  <c r="A46" i="5"/>
  <c r="B46" i="5" s="1"/>
  <c r="C46" i="5" s="1"/>
  <c r="A47" i="5"/>
  <c r="B47" i="5" s="1"/>
  <c r="C47" i="5" s="1"/>
  <c r="A48" i="5"/>
  <c r="B48" i="5" s="1"/>
  <c r="C48" i="5" s="1"/>
  <c r="A49" i="5"/>
  <c r="B49" i="5" s="1"/>
  <c r="C49" i="5" s="1"/>
  <c r="A50" i="5"/>
  <c r="B50" i="5" s="1"/>
  <c r="C50" i="5" s="1"/>
  <c r="A51" i="5"/>
  <c r="B51" i="5" s="1"/>
  <c r="C51" i="5" s="1"/>
  <c r="A31" i="5"/>
  <c r="B31" i="5" s="1"/>
  <c r="C31" i="5" s="1"/>
  <c r="R6" i="6" l="1"/>
  <c r="S5" i="6"/>
  <c r="K7" i="6"/>
  <c r="U7" i="6" s="1"/>
  <c r="R8" i="6"/>
  <c r="J3" i="6"/>
  <c r="S9" i="6"/>
  <c r="R4" i="6"/>
  <c r="S7" i="6"/>
  <c r="S11" i="6"/>
  <c r="S15" i="6"/>
  <c r="S19" i="6"/>
  <c r="U16" i="6"/>
  <c r="U20" i="6"/>
  <c r="U22" i="6"/>
  <c r="S14" i="6"/>
  <c r="S18" i="6"/>
  <c r="S22" i="6"/>
  <c r="S16" i="6"/>
  <c r="S20" i="6"/>
  <c r="U18" i="6"/>
  <c r="T5" i="6"/>
  <c r="T9" i="6"/>
  <c r="T13" i="6"/>
  <c r="T17" i="6"/>
  <c r="T21" i="6"/>
  <c r="K8" i="6"/>
  <c r="U8" i="6" s="1"/>
  <c r="K12" i="6"/>
  <c r="U12" i="6" s="1"/>
  <c r="R3" i="6"/>
  <c r="U3" i="6" s="1"/>
  <c r="K15" i="6"/>
  <c r="U15" i="6" s="1"/>
  <c r="K19" i="6"/>
  <c r="U19" i="6" s="1"/>
  <c r="K6" i="6"/>
  <c r="U6" i="6" s="1"/>
  <c r="Q4" i="6"/>
  <c r="Q8" i="6"/>
  <c r="Q12" i="6"/>
  <c r="Q3" i="6"/>
  <c r="S3" i="6" s="1"/>
  <c r="J6" i="6"/>
  <c r="J10" i="6"/>
  <c r="U14" i="6"/>
  <c r="T7" i="6"/>
  <c r="T11" i="6"/>
  <c r="T15" i="6"/>
  <c r="T19" i="6"/>
  <c r="K4" i="6"/>
  <c r="K10" i="6"/>
  <c r="U10" i="6" s="1"/>
  <c r="K17" i="6"/>
  <c r="U17" i="6" s="1"/>
  <c r="K21" i="6"/>
  <c r="U21" i="6" s="1"/>
  <c r="V21" i="6" s="1"/>
  <c r="Q6" i="6"/>
  <c r="Q10" i="6"/>
  <c r="J4" i="6"/>
  <c r="J8" i="6"/>
  <c r="J12" i="6"/>
  <c r="T3" i="6"/>
  <c r="A20" i="5"/>
  <c r="B20" i="5" s="1"/>
  <c r="A21" i="5"/>
  <c r="B21" i="5" s="1"/>
  <c r="A22" i="5"/>
  <c r="B22" i="5" s="1"/>
  <c r="C22" i="5" s="1"/>
  <c r="A23" i="5"/>
  <c r="B23" i="5" s="1"/>
  <c r="C23" i="5" s="1"/>
  <c r="A24" i="5"/>
  <c r="B24" i="5" s="1"/>
  <c r="C24" i="5" s="1"/>
  <c r="A25" i="5"/>
  <c r="B25" i="5" s="1"/>
  <c r="C25" i="5" s="1"/>
  <c r="A26" i="5"/>
  <c r="B26" i="5" s="1"/>
  <c r="C26" i="5" s="1"/>
  <c r="A27" i="5"/>
  <c r="B27" i="5" s="1"/>
  <c r="C27" i="5" s="1"/>
  <c r="A28" i="5"/>
  <c r="B28" i="5" s="1"/>
  <c r="C28" i="5" s="1"/>
  <c r="A29" i="5"/>
  <c r="B29" i="5" s="1"/>
  <c r="C29" i="5" s="1"/>
  <c r="A30" i="5"/>
  <c r="B30" i="5" s="1"/>
  <c r="C30" i="5" s="1"/>
  <c r="A3" i="5"/>
  <c r="B3" i="5" s="1"/>
  <c r="A4" i="5"/>
  <c r="B4" i="5" s="1"/>
  <c r="A5" i="5"/>
  <c r="B5" i="5" s="1"/>
  <c r="A6" i="5"/>
  <c r="B6" i="5" s="1"/>
  <c r="A7" i="5"/>
  <c r="B7" i="5" s="1"/>
  <c r="A8" i="5"/>
  <c r="B8" i="5" s="1"/>
  <c r="A9" i="5"/>
  <c r="B9" i="5" s="1"/>
  <c r="A10" i="5"/>
  <c r="B10" i="5" s="1"/>
  <c r="A11" i="5"/>
  <c r="B11" i="5" s="1"/>
  <c r="A12" i="5"/>
  <c r="B12" i="5" s="1"/>
  <c r="A13" i="5"/>
  <c r="B13" i="5" s="1"/>
  <c r="A14" i="5"/>
  <c r="B14" i="5" s="1"/>
  <c r="A15" i="5"/>
  <c r="B15" i="5" s="1"/>
  <c r="A16" i="5"/>
  <c r="B16" i="5" s="1"/>
  <c r="A17" i="5"/>
  <c r="B17" i="5" s="1"/>
  <c r="A18" i="5"/>
  <c r="B18" i="5" s="1"/>
  <c r="A19" i="5"/>
  <c r="B19" i="5" s="1"/>
  <c r="A2" i="5"/>
  <c r="B2" i="5" s="1"/>
  <c r="C2" i="5"/>
  <c r="U4" i="6" l="1"/>
  <c r="V4" i="6" s="1"/>
  <c r="S8" i="6"/>
  <c r="S6" i="6"/>
  <c r="V10" i="6"/>
  <c r="V11" i="6"/>
  <c r="V13" i="6"/>
  <c r="V9" i="6"/>
  <c r="V19" i="6"/>
  <c r="V18" i="6"/>
  <c r="V16" i="6"/>
  <c r="V22" i="6"/>
  <c r="S12" i="6"/>
  <c r="S4" i="6"/>
  <c r="V17" i="6"/>
  <c r="V14" i="6"/>
  <c r="S10" i="6"/>
  <c r="V15" i="6"/>
  <c r="V12" i="6"/>
  <c r="V20" i="6"/>
  <c r="C3" i="5"/>
  <c r="V6" i="6" l="1"/>
  <c r="V3" i="6"/>
  <c r="V8" i="6"/>
  <c r="V7" i="6"/>
  <c r="V5" i="6"/>
  <c r="X12" i="6"/>
  <c r="B12" i="6" s="1"/>
  <c r="W12" i="6"/>
  <c r="W19" i="6"/>
  <c r="W11" i="6"/>
  <c r="X22" i="6"/>
  <c r="X14" i="6"/>
  <c r="X6" i="6"/>
  <c r="W18" i="6"/>
  <c r="X21" i="6"/>
  <c r="X13" i="6"/>
  <c r="X5" i="6"/>
  <c r="W3" i="6"/>
  <c r="W17" i="6"/>
  <c r="W9" i="6"/>
  <c r="X20" i="6"/>
  <c r="X4" i="6"/>
  <c r="W20" i="6"/>
  <c r="W4" i="6"/>
  <c r="X15" i="6"/>
  <c r="W15" i="6"/>
  <c r="B15" i="6" s="1"/>
  <c r="X18" i="6"/>
  <c r="W22" i="6"/>
  <c r="B22" i="6" s="1"/>
  <c r="W21" i="6"/>
  <c r="B21" i="6" s="1"/>
  <c r="W5" i="6"/>
  <c r="X3" i="6"/>
  <c r="W8" i="6"/>
  <c r="X16" i="6"/>
  <c r="X17" i="6"/>
  <c r="X11" i="6"/>
  <c r="B11" i="6" s="1"/>
  <c r="B20" i="6"/>
  <c r="W10" i="6"/>
  <c r="X7" i="6"/>
  <c r="W7" i="6"/>
  <c r="X10" i="6"/>
  <c r="W14" i="6"/>
  <c r="B14" i="6" s="1"/>
  <c r="W13" i="6"/>
  <c r="B13" i="6" s="1"/>
  <c r="X8" i="6"/>
  <c r="W16" i="6"/>
  <c r="B16" i="6" s="1"/>
  <c r="X19" i="6"/>
  <c r="X9" i="6"/>
  <c r="W6" i="6"/>
  <c r="C4" i="5"/>
  <c r="B4" i="6" l="1"/>
  <c r="B8" i="6"/>
  <c r="B6" i="6"/>
  <c r="B5" i="6"/>
  <c r="B17" i="6"/>
  <c r="B19" i="6"/>
  <c r="B18" i="6"/>
  <c r="B7" i="6"/>
  <c r="B9" i="6"/>
  <c r="B3" i="6"/>
  <c r="B10" i="6"/>
  <c r="C8" i="5"/>
  <c r="C5" i="5"/>
  <c r="A10" i="6" l="1"/>
  <c r="A21" i="6"/>
  <c r="A11" i="6"/>
  <c r="A5" i="6"/>
  <c r="A3" i="6"/>
  <c r="A15" i="6"/>
  <c r="A12" i="6"/>
  <c r="A4" i="6"/>
  <c r="A8" i="6"/>
  <c r="A18" i="6"/>
  <c r="A6" i="6"/>
  <c r="A17" i="6"/>
  <c r="A14" i="6"/>
  <c r="A9" i="6"/>
  <c r="A20" i="6"/>
  <c r="A7" i="6"/>
  <c r="A13" i="6"/>
  <c r="A16" i="6"/>
  <c r="A19" i="6"/>
  <c r="A22" i="6"/>
  <c r="C9" i="5"/>
  <c r="C10" i="5" s="1"/>
  <c r="C6" i="5"/>
  <c r="B19" i="7" l="1"/>
  <c r="B16" i="7"/>
  <c r="B13" i="7"/>
  <c r="B10" i="7"/>
  <c r="O10" i="7" s="1"/>
  <c r="B3" i="7"/>
  <c r="O3" i="7" s="1"/>
  <c r="B15" i="7"/>
  <c r="B12" i="7"/>
  <c r="O12" i="7" s="1"/>
  <c r="B9" i="7"/>
  <c r="O9" i="7" s="1"/>
  <c r="B6" i="7"/>
  <c r="O6" i="7" s="1"/>
  <c r="B11" i="7"/>
  <c r="O11" i="7" s="1"/>
  <c r="B8" i="7"/>
  <c r="O8" i="7" s="1"/>
  <c r="B5" i="7"/>
  <c r="O5" i="7" s="1"/>
  <c r="B21" i="7"/>
  <c r="B18" i="7"/>
  <c r="B7" i="7"/>
  <c r="O7" i="7" s="1"/>
  <c r="B4" i="7"/>
  <c r="O4" i="7" s="1"/>
  <c r="B20" i="7"/>
  <c r="B17" i="7"/>
  <c r="B14" i="7"/>
  <c r="B22" i="7"/>
  <c r="C12" i="5"/>
  <c r="C11" i="5"/>
  <c r="C7" i="5"/>
  <c r="J14" i="7" l="1"/>
  <c r="E14" i="7"/>
  <c r="M14" i="7"/>
  <c r="H14" i="7"/>
  <c r="C14" i="7"/>
  <c r="K14" i="7"/>
  <c r="F14" i="7"/>
  <c r="N14" i="7"/>
  <c r="I14" i="7"/>
  <c r="D14" i="7"/>
  <c r="L14" i="7"/>
  <c r="G14" i="7"/>
  <c r="H20" i="7"/>
  <c r="C20" i="7"/>
  <c r="K20" i="7"/>
  <c r="F20" i="7"/>
  <c r="N20" i="7"/>
  <c r="I20" i="7"/>
  <c r="D20" i="7"/>
  <c r="L20" i="7"/>
  <c r="G20" i="7"/>
  <c r="J20" i="7"/>
  <c r="E20" i="7"/>
  <c r="M20" i="7"/>
  <c r="G7" i="7"/>
  <c r="J7" i="7"/>
  <c r="E7" i="7"/>
  <c r="M7" i="7"/>
  <c r="H7" i="7"/>
  <c r="C7" i="7"/>
  <c r="K7" i="7"/>
  <c r="F7" i="7"/>
  <c r="N7" i="7"/>
  <c r="I7" i="7"/>
  <c r="D7" i="7"/>
  <c r="L7" i="7"/>
  <c r="I21" i="7"/>
  <c r="D21" i="7"/>
  <c r="L21" i="7"/>
  <c r="G21" i="7"/>
  <c r="J21" i="7"/>
  <c r="E21" i="7"/>
  <c r="M21" i="7"/>
  <c r="H21" i="7"/>
  <c r="C21" i="7"/>
  <c r="K21" i="7"/>
  <c r="F21" i="7"/>
  <c r="N21" i="7"/>
  <c r="H8" i="7"/>
  <c r="C8" i="7"/>
  <c r="K8" i="7"/>
  <c r="F8" i="7"/>
  <c r="N8" i="7"/>
  <c r="I8" i="7"/>
  <c r="D8" i="7"/>
  <c r="L8" i="7"/>
  <c r="G8" i="7"/>
  <c r="J8" i="7"/>
  <c r="E8" i="7"/>
  <c r="M8" i="7"/>
  <c r="F6" i="7"/>
  <c r="N6" i="7"/>
  <c r="I6" i="7"/>
  <c r="D6" i="7"/>
  <c r="L6" i="7"/>
  <c r="G6" i="7"/>
  <c r="J6" i="7"/>
  <c r="E6" i="7"/>
  <c r="M6" i="7"/>
  <c r="H6" i="7"/>
  <c r="C6" i="7"/>
  <c r="K6" i="7"/>
  <c r="D12" i="7"/>
  <c r="L12" i="7"/>
  <c r="G12" i="7"/>
  <c r="J12" i="7"/>
  <c r="E12" i="7"/>
  <c r="M12" i="7"/>
  <c r="H12" i="7"/>
  <c r="C12" i="7"/>
  <c r="K12" i="7"/>
  <c r="F12" i="7"/>
  <c r="N12" i="7"/>
  <c r="I12" i="7"/>
  <c r="N3" i="7"/>
  <c r="G3" i="7"/>
  <c r="J3" i="7"/>
  <c r="I3" i="7"/>
  <c r="D3" i="7"/>
  <c r="L3" i="7"/>
  <c r="C3" i="7"/>
  <c r="K3" i="7"/>
  <c r="F3" i="7"/>
  <c r="E3" i="7"/>
  <c r="M3" i="7"/>
  <c r="H3" i="7"/>
  <c r="E13" i="7"/>
  <c r="M13" i="7"/>
  <c r="H13" i="7"/>
  <c r="C13" i="7"/>
  <c r="K13" i="7"/>
  <c r="F13" i="7"/>
  <c r="N13" i="7"/>
  <c r="I13" i="7"/>
  <c r="D13" i="7"/>
  <c r="L13" i="7"/>
  <c r="G13" i="7"/>
  <c r="J13" i="7"/>
  <c r="C19" i="7"/>
  <c r="K19" i="7"/>
  <c r="F19" i="7"/>
  <c r="N19" i="7"/>
  <c r="I19" i="7"/>
  <c r="D19" i="7"/>
  <c r="L19" i="7"/>
  <c r="G19" i="7"/>
  <c r="J19" i="7"/>
  <c r="E19" i="7"/>
  <c r="M19" i="7"/>
  <c r="H19" i="7"/>
  <c r="F22" i="7"/>
  <c r="N22" i="7"/>
  <c r="I22" i="7"/>
  <c r="D22" i="7"/>
  <c r="L22" i="7"/>
  <c r="G22" i="7"/>
  <c r="J22" i="7"/>
  <c r="E22" i="7"/>
  <c r="M22" i="7"/>
  <c r="H22" i="7"/>
  <c r="C22" i="7"/>
  <c r="K22" i="7"/>
  <c r="E17" i="7"/>
  <c r="M17" i="7"/>
  <c r="H17" i="7"/>
  <c r="C17" i="7"/>
  <c r="K17" i="7"/>
  <c r="F17" i="7"/>
  <c r="N17" i="7"/>
  <c r="I17" i="7"/>
  <c r="D17" i="7"/>
  <c r="L17" i="7"/>
  <c r="G17" i="7"/>
  <c r="J17" i="7"/>
  <c r="N4" i="7"/>
  <c r="F4" i="7"/>
  <c r="K4" i="7"/>
  <c r="C4" i="7"/>
  <c r="H4" i="7"/>
  <c r="M4" i="7"/>
  <c r="E4" i="7"/>
  <c r="I4" i="7"/>
  <c r="G4" i="7"/>
  <c r="L4" i="7"/>
  <c r="D4" i="7"/>
  <c r="J4" i="7"/>
  <c r="F18" i="7"/>
  <c r="N18" i="7"/>
  <c r="I18" i="7"/>
  <c r="D18" i="7"/>
  <c r="L18" i="7"/>
  <c r="G18" i="7"/>
  <c r="J18" i="7"/>
  <c r="E18" i="7"/>
  <c r="M18" i="7"/>
  <c r="H18" i="7"/>
  <c r="C18" i="7"/>
  <c r="K18" i="7"/>
  <c r="E5" i="7"/>
  <c r="M5" i="7"/>
  <c r="H5" i="7"/>
  <c r="C5" i="7"/>
  <c r="K5" i="7"/>
  <c r="F5" i="7"/>
  <c r="N5" i="7"/>
  <c r="I5" i="7"/>
  <c r="D5" i="7"/>
  <c r="L5" i="7"/>
  <c r="G5" i="7"/>
  <c r="J5" i="7"/>
  <c r="C11" i="7"/>
  <c r="K11" i="7"/>
  <c r="F11" i="7"/>
  <c r="N11" i="7"/>
  <c r="I11" i="7"/>
  <c r="D11" i="7"/>
  <c r="L11" i="7"/>
  <c r="G11" i="7"/>
  <c r="J11" i="7"/>
  <c r="E11" i="7"/>
  <c r="M11" i="7"/>
  <c r="H11" i="7"/>
  <c r="I9" i="7"/>
  <c r="D9" i="7"/>
  <c r="L9" i="7"/>
  <c r="G9" i="7"/>
  <c r="J9" i="7"/>
  <c r="E9" i="7"/>
  <c r="M9" i="7"/>
  <c r="H9" i="7"/>
  <c r="C9" i="7"/>
  <c r="K9" i="7"/>
  <c r="F9" i="7"/>
  <c r="N9" i="7"/>
  <c r="G15" i="7"/>
  <c r="J15" i="7"/>
  <c r="E15" i="7"/>
  <c r="M15" i="7"/>
  <c r="H15" i="7"/>
  <c r="C15" i="7"/>
  <c r="K15" i="7"/>
  <c r="F15" i="7"/>
  <c r="N15" i="7"/>
  <c r="I15" i="7"/>
  <c r="D15" i="7"/>
  <c r="L15" i="7"/>
  <c r="J10" i="7"/>
  <c r="E10" i="7"/>
  <c r="M10" i="7"/>
  <c r="H10" i="7"/>
  <c r="C10" i="7"/>
  <c r="K10" i="7"/>
  <c r="F10" i="7"/>
  <c r="N10" i="7"/>
  <c r="I10" i="7"/>
  <c r="D10" i="7"/>
  <c r="L10" i="7"/>
  <c r="G10" i="7"/>
  <c r="H16" i="7"/>
  <c r="C16" i="7"/>
  <c r="K16" i="7"/>
  <c r="F16" i="7"/>
  <c r="N16" i="7"/>
  <c r="I16" i="7"/>
  <c r="D16" i="7"/>
  <c r="L16" i="7"/>
  <c r="G16" i="7"/>
  <c r="J16" i="7"/>
  <c r="E16" i="7"/>
  <c r="M16" i="7"/>
  <c r="C13" i="5"/>
  <c r="C14" i="5"/>
  <c r="C15" i="5"/>
  <c r="C16" i="5" s="1"/>
  <c r="C17" i="5"/>
  <c r="C18" i="5"/>
  <c r="C19" i="5" s="1"/>
  <c r="C20" i="5" s="1"/>
  <c r="C21" i="5" s="1"/>
</calcChain>
</file>

<file path=xl/sharedStrings.xml><?xml version="1.0" encoding="utf-8"?>
<sst xmlns="http://schemas.openxmlformats.org/spreadsheetml/2006/main" count="190" uniqueCount="47">
  <si>
    <t>How many times do each team play each other</t>
  </si>
  <si>
    <t>Week 1 Fixtures</t>
  </si>
  <si>
    <t>Week 2 Fixtures</t>
  </si>
  <si>
    <t>Week 3 Fixtures</t>
  </si>
  <si>
    <t>Week 4 Fixtures</t>
  </si>
  <si>
    <t>Week 5 Fixtures</t>
  </si>
  <si>
    <t>Random Number</t>
  </si>
  <si>
    <t>ID</t>
  </si>
  <si>
    <t>Teams</t>
  </si>
  <si>
    <t>Number of teams</t>
  </si>
  <si>
    <t>Created by</t>
  </si>
  <si>
    <t>www.computergaga.com</t>
  </si>
  <si>
    <t>Home</t>
  </si>
  <si>
    <t>Away</t>
  </si>
  <si>
    <t>Rank Ties</t>
  </si>
  <si>
    <t>Rank</t>
  </si>
  <si>
    <t>Team</t>
  </si>
  <si>
    <t>P</t>
  </si>
  <si>
    <t>W</t>
  </si>
  <si>
    <t>L</t>
  </si>
  <si>
    <t>D</t>
  </si>
  <si>
    <t>F</t>
  </si>
  <si>
    <t>A</t>
  </si>
  <si>
    <t>GD</t>
  </si>
  <si>
    <t>Pts</t>
  </si>
  <si>
    <t>Goals</t>
  </si>
  <si>
    <t>GD Rank</t>
  </si>
  <si>
    <t>Goals Rank</t>
  </si>
  <si>
    <t>Position</t>
  </si>
  <si>
    <t>Pts earned</t>
  </si>
  <si>
    <t>Win</t>
  </si>
  <si>
    <t>Draw</t>
  </si>
  <si>
    <t>v</t>
  </si>
  <si>
    <t>Chester nc</t>
  </si>
  <si>
    <t>Blackpool</t>
  </si>
  <si>
    <t>Ribble Valley Netball Club</t>
  </si>
  <si>
    <t xml:space="preserve">Northwich Sapphires </t>
  </si>
  <si>
    <t>Darwen</t>
  </si>
  <si>
    <t>Elysium Netball Club</t>
  </si>
  <si>
    <t>Champs 1</t>
  </si>
  <si>
    <t>Week 6 Fixtures</t>
  </si>
  <si>
    <t>Week 7 Fixtures</t>
  </si>
  <si>
    <t>Week 8 Fixtures</t>
  </si>
  <si>
    <t>Week 9 Fixtures</t>
  </si>
  <si>
    <t>Week 10 Fixtures</t>
  </si>
  <si>
    <t>NW Champs 1 Flexi Fixtures 2021</t>
  </si>
  <si>
    <t>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</si>
</sst>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/>
    <xf numFmtId="0" fontId="2" fillId="0" borderId="0" xfId="1" applyAlignment="1" applyProtection="1"/>
    <xf numFmtId="0" fontId="1" fillId="5" borderId="0" xfId="0" applyFont="1" applyFill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603250</xdr:colOff>
          <xdr:row>7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Fixtures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gaga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puterga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1"/>
  <sheetViews>
    <sheetView tabSelected="1" workbookViewId="0">
      <selection activeCell="B13" sqref="B13"/>
    </sheetView>
  </sheetViews>
  <sheetFormatPr defaultRowHeight="14.5" x14ac:dyDescent="0.35"/>
  <cols>
    <col min="1" max="1" width="26.08984375" bestFit="1" customWidth="1"/>
    <col min="2" max="2" width="16.08984375" bestFit="1" customWidth="1"/>
  </cols>
  <sheetData>
    <row r="1" spans="1:5" x14ac:dyDescent="0.35">
      <c r="A1" s="1" t="s">
        <v>8</v>
      </c>
      <c r="B1" s="1" t="s">
        <v>39</v>
      </c>
      <c r="C1" s="1"/>
    </row>
    <row r="2" spans="1:5" x14ac:dyDescent="0.35">
      <c r="A2" s="10" t="s">
        <v>36</v>
      </c>
      <c r="E2" t="s">
        <v>0</v>
      </c>
    </row>
    <row r="3" spans="1:5" x14ac:dyDescent="0.35">
      <c r="A3" s="10" t="s">
        <v>35</v>
      </c>
      <c r="E3" s="9">
        <v>2</v>
      </c>
    </row>
    <row r="4" spans="1:5" x14ac:dyDescent="0.35">
      <c r="A4" s="10" t="s">
        <v>37</v>
      </c>
    </row>
    <row r="5" spans="1:5" x14ac:dyDescent="0.35">
      <c r="A5" s="10" t="s">
        <v>46</v>
      </c>
      <c r="E5" t="s">
        <v>9</v>
      </c>
    </row>
    <row r="6" spans="1:5" x14ac:dyDescent="0.35">
      <c r="A6" s="10" t="s">
        <v>38</v>
      </c>
      <c r="E6" s="2">
        <f>COUNTA(A2:A51)</f>
        <v>6</v>
      </c>
    </row>
    <row r="7" spans="1:5" x14ac:dyDescent="0.35">
      <c r="A7" s="10" t="s">
        <v>34</v>
      </c>
    </row>
    <row r="8" spans="1:5" x14ac:dyDescent="0.35">
      <c r="A8" s="10"/>
    </row>
    <row r="9" spans="1:5" x14ac:dyDescent="0.35">
      <c r="A9" s="10"/>
    </row>
    <row r="10" spans="1:5" x14ac:dyDescent="0.35">
      <c r="A10" s="10"/>
    </row>
    <row r="11" spans="1:5" x14ac:dyDescent="0.35">
      <c r="A11" s="10"/>
      <c r="E11" t="s">
        <v>10</v>
      </c>
    </row>
    <row r="12" spans="1:5" x14ac:dyDescent="0.35">
      <c r="A12" s="10"/>
      <c r="E12" s="4" t="s">
        <v>11</v>
      </c>
    </row>
    <row r="13" spans="1:5" x14ac:dyDescent="0.35">
      <c r="A13" s="8"/>
    </row>
    <row r="14" spans="1:5" x14ac:dyDescent="0.35">
      <c r="A14" s="8"/>
    </row>
    <row r="15" spans="1:5" x14ac:dyDescent="0.35">
      <c r="A15" s="8"/>
    </row>
    <row r="16" spans="1:5" x14ac:dyDescent="0.35">
      <c r="A16" s="8"/>
    </row>
    <row r="17" spans="1:1" x14ac:dyDescent="0.35">
      <c r="A17" s="8"/>
    </row>
    <row r="18" spans="1:1" x14ac:dyDescent="0.35">
      <c r="A18" s="8"/>
    </row>
    <row r="19" spans="1:1" x14ac:dyDescent="0.35">
      <c r="A19" s="8"/>
    </row>
    <row r="20" spans="1:1" x14ac:dyDescent="0.35">
      <c r="A20" s="8"/>
    </row>
    <row r="21" spans="1:1" x14ac:dyDescent="0.35">
      <c r="A21" s="8"/>
    </row>
    <row r="22" spans="1:1" x14ac:dyDescent="0.35">
      <c r="A22" s="8"/>
    </row>
    <row r="23" spans="1:1" x14ac:dyDescent="0.35">
      <c r="A23" s="8"/>
    </row>
    <row r="24" spans="1:1" x14ac:dyDescent="0.35">
      <c r="A24" s="8"/>
    </row>
    <row r="25" spans="1:1" x14ac:dyDescent="0.35">
      <c r="A25" s="8"/>
    </row>
    <row r="26" spans="1:1" x14ac:dyDescent="0.35">
      <c r="A26" s="8"/>
    </row>
    <row r="27" spans="1:1" x14ac:dyDescent="0.35">
      <c r="A27" s="8"/>
    </row>
    <row r="28" spans="1:1" x14ac:dyDescent="0.35">
      <c r="A28" s="8"/>
    </row>
    <row r="29" spans="1:1" x14ac:dyDescent="0.35">
      <c r="A29" s="8"/>
    </row>
    <row r="30" spans="1:1" x14ac:dyDescent="0.35">
      <c r="A30" s="8"/>
    </row>
    <row r="31" spans="1:1" x14ac:dyDescent="0.35">
      <c r="A31" s="8"/>
    </row>
  </sheetData>
  <sortState xmlns:xlrd2="http://schemas.microsoft.com/office/spreadsheetml/2017/richdata2" ref="A2:A21">
    <sortCondition ref="A2"/>
  </sortState>
  <dataValidations count="1">
    <dataValidation type="list" allowBlank="1" showInputMessage="1" showErrorMessage="1" sqref="E3" xr:uid="{00000000-0002-0000-0000-000000000000}">
      <formula1>"1,2"</formula1>
    </dataValidation>
  </dataValidations>
  <hyperlinks>
    <hyperlink ref="E12" r:id="rId1" xr:uid="{00000000-0004-0000-0000-000000000000}"/>
  </hyperlinks>
  <pageMargins left="0.7" right="0.7" top="0.75" bottom="0.75" header="0.3" footer="0.3"/>
  <pageSetup paperSize="9" orientation="portrait" horizontalDpi="200" verticalDpi="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FixtureList">
                <anchor moveWithCells="1" sizeWithCells="1">
                  <from>
                    <xdr:col>3</xdr:col>
                    <xdr:colOff>603250</xdr:colOff>
                    <xdr:row>7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35"/>
  <sheetViews>
    <sheetView workbookViewId="0">
      <selection activeCell="F6" sqref="F6"/>
    </sheetView>
  </sheetViews>
  <sheetFormatPr defaultRowHeight="14.5" x14ac:dyDescent="0.35"/>
  <sheetData>
    <row r="1" spans="1:6" x14ac:dyDescent="0.35">
      <c r="B1" t="s">
        <v>33</v>
      </c>
      <c r="C1" t="s">
        <v>35</v>
      </c>
      <c r="D1" t="s">
        <v>38</v>
      </c>
      <c r="E1" t="s">
        <v>34</v>
      </c>
      <c r="F1" t="s">
        <v>36</v>
      </c>
    </row>
    <row r="2" spans="1:6" x14ac:dyDescent="0.35">
      <c r="A2" t="s">
        <v>35</v>
      </c>
      <c r="B2">
        <v>1</v>
      </c>
    </row>
    <row r="3" spans="1:6" x14ac:dyDescent="0.35">
      <c r="A3" t="s">
        <v>38</v>
      </c>
      <c r="B3">
        <v>2</v>
      </c>
      <c r="C3">
        <v>3</v>
      </c>
    </row>
    <row r="4" spans="1:6" x14ac:dyDescent="0.35">
      <c r="A4" t="s">
        <v>34</v>
      </c>
      <c r="B4">
        <v>3</v>
      </c>
      <c r="C4">
        <v>4</v>
      </c>
      <c r="D4">
        <v>5</v>
      </c>
    </row>
    <row r="5" spans="1:6" x14ac:dyDescent="0.35">
      <c r="A5" t="s">
        <v>36</v>
      </c>
      <c r="B5">
        <v>4</v>
      </c>
      <c r="C5">
        <v>5</v>
      </c>
      <c r="D5">
        <v>1</v>
      </c>
      <c r="E5">
        <v>2</v>
      </c>
    </row>
    <row r="6" spans="1:6" x14ac:dyDescent="0.35">
      <c r="A6" t="s">
        <v>37</v>
      </c>
      <c r="B6">
        <v>5</v>
      </c>
      <c r="C6">
        <v>2</v>
      </c>
      <c r="D6">
        <v>4</v>
      </c>
      <c r="E6">
        <v>1</v>
      </c>
      <c r="F6">
        <v>3</v>
      </c>
    </row>
    <row r="31" spans="20:20" x14ac:dyDescent="0.35">
      <c r="T31" s="1"/>
    </row>
    <row r="43" spans="20:20" x14ac:dyDescent="0.35">
      <c r="T43" s="1"/>
    </row>
    <row r="55" spans="20:20" x14ac:dyDescent="0.35">
      <c r="T55" s="1"/>
    </row>
    <row r="67" spans="20:20" x14ac:dyDescent="0.35">
      <c r="T67" s="1"/>
    </row>
    <row r="79" spans="20:20" x14ac:dyDescent="0.35">
      <c r="T79" s="1"/>
    </row>
    <row r="91" spans="20:20" x14ac:dyDescent="0.35">
      <c r="T91" s="1"/>
    </row>
    <row r="103" spans="20:20" x14ac:dyDescent="0.35">
      <c r="T103" s="1"/>
    </row>
    <row r="115" spans="20:20" x14ac:dyDescent="0.35">
      <c r="T115" s="1"/>
    </row>
    <row r="127" spans="20:20" x14ac:dyDescent="0.35">
      <c r="T127" s="1"/>
    </row>
    <row r="139" spans="20:20" x14ac:dyDescent="0.35">
      <c r="T139" s="1"/>
    </row>
    <row r="151" spans="20:20" x14ac:dyDescent="0.35">
      <c r="T151" s="1"/>
    </row>
    <row r="163" spans="20:20" x14ac:dyDescent="0.35">
      <c r="T163" s="1"/>
    </row>
    <row r="175" spans="20:20" x14ac:dyDescent="0.35">
      <c r="T175" s="1"/>
    </row>
    <row r="187" spans="20:20" x14ac:dyDescent="0.35">
      <c r="T187" s="1"/>
    </row>
    <row r="199" spans="20:20" x14ac:dyDescent="0.35">
      <c r="T199" s="1"/>
    </row>
    <row r="211" spans="20:20" x14ac:dyDescent="0.35">
      <c r="T211" s="1"/>
    </row>
    <row r="223" spans="20:20" x14ac:dyDescent="0.35">
      <c r="T223" s="1"/>
    </row>
    <row r="235" spans="20:20" x14ac:dyDescent="0.35">
      <c r="T2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9"/>
  <sheetViews>
    <sheetView topLeftCell="A10" workbookViewId="0">
      <selection activeCell="F6" sqref="F6"/>
    </sheetView>
  </sheetViews>
  <sheetFormatPr defaultRowHeight="14.5" x14ac:dyDescent="0.35"/>
  <cols>
    <col min="1" max="1" width="17.36328125" bestFit="1" customWidth="1"/>
  </cols>
  <sheetData>
    <row r="1" spans="1:12" x14ac:dyDescent="0.35">
      <c r="B1" t="s">
        <v>33</v>
      </c>
      <c r="C1" t="s">
        <v>35</v>
      </c>
      <c r="D1" t="s">
        <v>38</v>
      </c>
      <c r="E1" t="s">
        <v>34</v>
      </c>
      <c r="F1" t="s">
        <v>36</v>
      </c>
    </row>
    <row r="2" spans="1:12" x14ac:dyDescent="0.35">
      <c r="A2" t="s">
        <v>35</v>
      </c>
      <c r="B2">
        <v>1</v>
      </c>
    </row>
    <row r="3" spans="1:12" x14ac:dyDescent="0.35">
      <c r="A3" t="s">
        <v>38</v>
      </c>
      <c r="B3">
        <v>2</v>
      </c>
      <c r="C3">
        <v>3</v>
      </c>
    </row>
    <row r="4" spans="1:12" x14ac:dyDescent="0.35">
      <c r="A4" t="s">
        <v>34</v>
      </c>
      <c r="B4">
        <v>3</v>
      </c>
      <c r="C4">
        <v>4</v>
      </c>
      <c r="D4">
        <v>5</v>
      </c>
      <c r="L4" s="3"/>
    </row>
    <row r="5" spans="1:12" x14ac:dyDescent="0.35">
      <c r="A5" t="s">
        <v>36</v>
      </c>
      <c r="B5">
        <v>4</v>
      </c>
      <c r="C5">
        <v>5</v>
      </c>
      <c r="D5">
        <v>1</v>
      </c>
      <c r="E5">
        <v>2</v>
      </c>
    </row>
    <row r="6" spans="1:12" x14ac:dyDescent="0.35">
      <c r="A6" t="s">
        <v>37</v>
      </c>
      <c r="B6">
        <v>5</v>
      </c>
      <c r="C6">
        <v>2</v>
      </c>
      <c r="D6">
        <v>4</v>
      </c>
      <c r="E6">
        <v>1</v>
      </c>
      <c r="F6">
        <v>3</v>
      </c>
    </row>
    <row r="9" spans="1:12" x14ac:dyDescent="0.35">
      <c r="I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50"/>
  <sheetViews>
    <sheetView view="pageBreakPreview" zoomScale="90" zoomScaleNormal="100" zoomScaleSheetLayoutView="90" workbookViewId="0">
      <selection activeCell="F1" sqref="F1"/>
    </sheetView>
  </sheetViews>
  <sheetFormatPr defaultRowHeight="14.5" x14ac:dyDescent="0.35"/>
  <cols>
    <col min="1" max="1" width="27" bestFit="1" customWidth="1"/>
    <col min="2" max="2" width="4.6328125" customWidth="1"/>
    <col min="3" max="3" width="2.6328125" customWidth="1"/>
    <col min="4" max="4" width="4.6328125" customWidth="1"/>
    <col min="5" max="5" width="27" bestFit="1" customWidth="1"/>
    <col min="6" max="6" width="12.6328125" bestFit="1" customWidth="1"/>
  </cols>
  <sheetData>
    <row r="1" spans="1:6" x14ac:dyDescent="0.35">
      <c r="A1" s="12" t="s">
        <v>45</v>
      </c>
      <c r="B1" s="12"/>
      <c r="C1" s="12"/>
      <c r="D1" s="12"/>
      <c r="E1" s="12"/>
      <c r="F1" s="11">
        <v>44338</v>
      </c>
    </row>
    <row r="2" spans="1:6" x14ac:dyDescent="0.35">
      <c r="A2" s="1" t="s">
        <v>1</v>
      </c>
    </row>
    <row r="3" spans="1:6" x14ac:dyDescent="0.35">
      <c r="A3" t="s">
        <v>33</v>
      </c>
      <c r="C3" t="s">
        <v>32</v>
      </c>
      <c r="E3" t="s">
        <v>35</v>
      </c>
    </row>
    <row r="4" spans="1:6" x14ac:dyDescent="0.35">
      <c r="A4" t="s">
        <v>38</v>
      </c>
      <c r="C4" t="s">
        <v>32</v>
      </c>
      <c r="E4" t="s">
        <v>36</v>
      </c>
    </row>
    <row r="5" spans="1:6" x14ac:dyDescent="0.35">
      <c r="A5" t="s">
        <v>37</v>
      </c>
      <c r="C5" t="s">
        <v>32</v>
      </c>
      <c r="E5" t="s">
        <v>34</v>
      </c>
    </row>
    <row r="7" spans="1:6" x14ac:dyDescent="0.35">
      <c r="A7" s="1" t="s">
        <v>2</v>
      </c>
    </row>
    <row r="8" spans="1:6" x14ac:dyDescent="0.35">
      <c r="A8" t="s">
        <v>38</v>
      </c>
      <c r="C8" t="s">
        <v>32</v>
      </c>
      <c r="E8" t="s">
        <v>33</v>
      </c>
    </row>
    <row r="9" spans="1:6" x14ac:dyDescent="0.35">
      <c r="A9" t="s">
        <v>35</v>
      </c>
      <c r="C9" t="s">
        <v>32</v>
      </c>
      <c r="E9" t="s">
        <v>37</v>
      </c>
    </row>
    <row r="10" spans="1:6" x14ac:dyDescent="0.35">
      <c r="A10" t="s">
        <v>36</v>
      </c>
      <c r="C10" t="s">
        <v>32</v>
      </c>
      <c r="E10" t="s">
        <v>34</v>
      </c>
    </row>
    <row r="12" spans="1:6" x14ac:dyDescent="0.35">
      <c r="A12" s="1" t="s">
        <v>3</v>
      </c>
    </row>
    <row r="13" spans="1:6" x14ac:dyDescent="0.35">
      <c r="A13" t="s">
        <v>34</v>
      </c>
      <c r="C13" t="s">
        <v>32</v>
      </c>
      <c r="E13" t="s">
        <v>33</v>
      </c>
    </row>
    <row r="14" spans="1:6" x14ac:dyDescent="0.35">
      <c r="A14" t="s">
        <v>35</v>
      </c>
      <c r="C14" t="s">
        <v>32</v>
      </c>
      <c r="E14" t="s">
        <v>38</v>
      </c>
    </row>
    <row r="15" spans="1:6" x14ac:dyDescent="0.35">
      <c r="A15" t="s">
        <v>37</v>
      </c>
      <c r="C15" t="s">
        <v>32</v>
      </c>
      <c r="E15" t="s">
        <v>36</v>
      </c>
    </row>
    <row r="17" spans="1:5" x14ac:dyDescent="0.35">
      <c r="A17" s="1" t="s">
        <v>4</v>
      </c>
    </row>
    <row r="18" spans="1:5" x14ac:dyDescent="0.35">
      <c r="A18" t="s">
        <v>33</v>
      </c>
      <c r="C18" t="s">
        <v>32</v>
      </c>
      <c r="E18" t="s">
        <v>36</v>
      </c>
    </row>
    <row r="19" spans="1:5" x14ac:dyDescent="0.35">
      <c r="A19" t="s">
        <v>34</v>
      </c>
      <c r="C19" t="s">
        <v>32</v>
      </c>
      <c r="E19" t="s">
        <v>35</v>
      </c>
    </row>
    <row r="20" spans="1:5" x14ac:dyDescent="0.35">
      <c r="A20" t="s">
        <v>38</v>
      </c>
      <c r="C20" t="s">
        <v>32</v>
      </c>
      <c r="E20" t="s">
        <v>37</v>
      </c>
    </row>
    <row r="22" spans="1:5" x14ac:dyDescent="0.35">
      <c r="A22" s="1" t="s">
        <v>5</v>
      </c>
    </row>
    <row r="23" spans="1:5" x14ac:dyDescent="0.35">
      <c r="A23" t="s">
        <v>37</v>
      </c>
      <c r="C23" t="s">
        <v>32</v>
      </c>
      <c r="E23" t="s">
        <v>33</v>
      </c>
    </row>
    <row r="24" spans="1:5" x14ac:dyDescent="0.35">
      <c r="A24" t="s">
        <v>36</v>
      </c>
      <c r="C24" t="s">
        <v>32</v>
      </c>
      <c r="E24" t="s">
        <v>35</v>
      </c>
    </row>
    <row r="25" spans="1:5" x14ac:dyDescent="0.35">
      <c r="A25" t="s">
        <v>34</v>
      </c>
      <c r="C25" t="s">
        <v>32</v>
      </c>
      <c r="E25" t="s">
        <v>38</v>
      </c>
    </row>
    <row r="27" spans="1:5" x14ac:dyDescent="0.35">
      <c r="A27" s="1" t="s">
        <v>40</v>
      </c>
    </row>
    <row r="28" spans="1:5" x14ac:dyDescent="0.35">
      <c r="A28" t="s">
        <v>35</v>
      </c>
      <c r="C28" t="s">
        <v>32</v>
      </c>
      <c r="E28" t="s">
        <v>33</v>
      </c>
    </row>
    <row r="29" spans="1:5" x14ac:dyDescent="0.35">
      <c r="A29" t="s">
        <v>36</v>
      </c>
      <c r="C29" t="s">
        <v>32</v>
      </c>
      <c r="E29" t="s">
        <v>38</v>
      </c>
    </row>
    <row r="30" spans="1:5" x14ac:dyDescent="0.35">
      <c r="A30" t="s">
        <v>34</v>
      </c>
      <c r="C30" t="s">
        <v>32</v>
      </c>
      <c r="E30" t="s">
        <v>37</v>
      </c>
    </row>
    <row r="32" spans="1:5" x14ac:dyDescent="0.35">
      <c r="A32" s="1" t="s">
        <v>41</v>
      </c>
    </row>
    <row r="33" spans="1:5" x14ac:dyDescent="0.35">
      <c r="A33" t="s">
        <v>33</v>
      </c>
      <c r="C33" t="s">
        <v>32</v>
      </c>
      <c r="E33" t="s">
        <v>38</v>
      </c>
    </row>
    <row r="34" spans="1:5" x14ac:dyDescent="0.35">
      <c r="A34" t="s">
        <v>37</v>
      </c>
      <c r="C34" t="s">
        <v>32</v>
      </c>
      <c r="E34" t="s">
        <v>35</v>
      </c>
    </row>
    <row r="35" spans="1:5" x14ac:dyDescent="0.35">
      <c r="A35" t="s">
        <v>34</v>
      </c>
      <c r="C35" t="s">
        <v>32</v>
      </c>
      <c r="E35" t="s">
        <v>36</v>
      </c>
    </row>
    <row r="37" spans="1:5" x14ac:dyDescent="0.35">
      <c r="A37" s="1" t="s">
        <v>42</v>
      </c>
    </row>
    <row r="38" spans="1:5" x14ac:dyDescent="0.35">
      <c r="A38" t="s">
        <v>33</v>
      </c>
      <c r="C38" t="s">
        <v>32</v>
      </c>
      <c r="E38" t="s">
        <v>34</v>
      </c>
    </row>
    <row r="39" spans="1:5" x14ac:dyDescent="0.35">
      <c r="A39" t="s">
        <v>38</v>
      </c>
      <c r="C39" t="s">
        <v>32</v>
      </c>
      <c r="E39" t="s">
        <v>35</v>
      </c>
    </row>
    <row r="40" spans="1:5" x14ac:dyDescent="0.35">
      <c r="A40" t="s">
        <v>36</v>
      </c>
      <c r="C40" t="s">
        <v>32</v>
      </c>
      <c r="E40" t="s">
        <v>37</v>
      </c>
    </row>
    <row r="42" spans="1:5" x14ac:dyDescent="0.35">
      <c r="A42" s="1" t="s">
        <v>43</v>
      </c>
    </row>
    <row r="43" spans="1:5" x14ac:dyDescent="0.35">
      <c r="A43" t="s">
        <v>36</v>
      </c>
      <c r="C43" t="s">
        <v>32</v>
      </c>
      <c r="E43" t="s">
        <v>33</v>
      </c>
    </row>
    <row r="44" spans="1:5" x14ac:dyDescent="0.35">
      <c r="A44" t="s">
        <v>35</v>
      </c>
      <c r="C44" t="s">
        <v>32</v>
      </c>
      <c r="E44" t="s">
        <v>34</v>
      </c>
    </row>
    <row r="45" spans="1:5" x14ac:dyDescent="0.35">
      <c r="A45" t="s">
        <v>37</v>
      </c>
      <c r="C45" t="s">
        <v>32</v>
      </c>
      <c r="E45" t="s">
        <v>38</v>
      </c>
    </row>
    <row r="47" spans="1:5" x14ac:dyDescent="0.35">
      <c r="A47" s="1" t="s">
        <v>44</v>
      </c>
    </row>
    <row r="48" spans="1:5" x14ac:dyDescent="0.35">
      <c r="A48" t="s">
        <v>33</v>
      </c>
      <c r="C48" t="s">
        <v>32</v>
      </c>
      <c r="E48" t="s">
        <v>37</v>
      </c>
    </row>
    <row r="49" spans="1:5" x14ac:dyDescent="0.35">
      <c r="A49" t="s">
        <v>35</v>
      </c>
      <c r="C49" t="s">
        <v>32</v>
      </c>
      <c r="E49" t="s">
        <v>36</v>
      </c>
    </row>
    <row r="50" spans="1:5" x14ac:dyDescent="0.35">
      <c r="A50" t="s">
        <v>38</v>
      </c>
      <c r="C50" t="s">
        <v>32</v>
      </c>
      <c r="E50" t="s">
        <v>34</v>
      </c>
    </row>
  </sheetData>
  <autoFilter ref="A2:E51" xr:uid="{00000000-0009-0000-0000-000003000000}"/>
  <mergeCells count="1">
    <mergeCell ref="A1:E1"/>
  </mergeCells>
  <pageMargins left="0.7" right="0.7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31"/>
  <sheetViews>
    <sheetView zoomScaleNormal="100" workbookViewId="0">
      <selection activeCell="C3" sqref="C3"/>
    </sheetView>
  </sheetViews>
  <sheetFormatPr defaultRowHeight="14.5" x14ac:dyDescent="0.35"/>
  <cols>
    <col min="3" max="3" width="10" bestFit="1" customWidth="1"/>
    <col min="4" max="18" width="8.36328125" customWidth="1"/>
    <col min="26" max="26" width="11.6328125" bestFit="1" customWidth="1"/>
    <col min="27" max="65" width="10.6328125" bestFit="1" customWidth="1"/>
  </cols>
  <sheetData>
    <row r="1" spans="1:24" x14ac:dyDescent="0.35">
      <c r="E1" s="13" t="s">
        <v>12</v>
      </c>
      <c r="F1" s="13"/>
      <c r="G1" s="13"/>
      <c r="H1" s="13"/>
      <c r="I1" s="13"/>
      <c r="J1" s="13"/>
      <c r="K1" s="13"/>
      <c r="L1" s="14" t="s">
        <v>13</v>
      </c>
      <c r="M1" s="14"/>
      <c r="N1" s="14"/>
      <c r="O1" s="14"/>
      <c r="P1" s="14"/>
      <c r="Q1" s="14"/>
      <c r="R1" s="14"/>
    </row>
    <row r="2" spans="1:24" x14ac:dyDescent="0.3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23</v>
      </c>
      <c r="T2" s="1" t="s">
        <v>25</v>
      </c>
      <c r="U2" s="1" t="s">
        <v>24</v>
      </c>
      <c r="V2" s="1" t="s">
        <v>15</v>
      </c>
      <c r="W2" s="1" t="s">
        <v>26</v>
      </c>
      <c r="X2" s="1" t="s">
        <v>27</v>
      </c>
    </row>
    <row r="3" spans="1:24" x14ac:dyDescent="0.35">
      <c r="A3">
        <f>IF(Teams!A2="","",RANK($B3,$B$3:$B$20,1)+COUNTIF($B$3:$B3,$B3)-1)</f>
        <v>1</v>
      </c>
      <c r="B3">
        <f>IF(Teams!A2="","",V3+W3+X3)</f>
        <v>1</v>
      </c>
      <c r="C3" t="str">
        <f>IF(Teams!A2="","",Teams!A2)</f>
        <v xml:space="preserve">Northwich Sapphires </v>
      </c>
      <c r="D3">
        <f>IF(Teams!A2="","",COUNTIFS(Fixtures!$A:$A,Calculations!$C3,Fixtures!$B:$B,"&gt;=0")+COUNTIFS(Fixtures!$E:$E,Calculations!$C3,Fixtures!$D:$D,"&gt;=0"))</f>
        <v>0</v>
      </c>
      <c r="E3">
        <f>IF(Teams!A2="","",SUMPRODUCT((Fixtures!$A:$A=Calculations!$C3)*(Fixtures!$B:$B&gt;Fixtures!$D:$D)))</f>
        <v>0</v>
      </c>
      <c r="F3">
        <f>IF(Teams!A2="","",SUMPRODUCT((Fixtures!$A:$A=Calculations!$C3)*(Fixtures!$B:$B&lt;Fixtures!$D:$D)))</f>
        <v>0</v>
      </c>
      <c r="G3">
        <f>IF(Teams!A2="","",SUMPRODUCT((Fixtures!$A:$A=Calculations!$C3)*(Fixtures!$B:$B=Fixtures!$D:$D)*(Fixtures!$B:$B&lt;&gt;"")))</f>
        <v>0</v>
      </c>
      <c r="H3">
        <f>IF(Teams!A2="","",SUMIFS(Fixtures!$B:$B,Fixtures!$A:$A,Calculations!$C3,Fixtures!$B:$B,"&gt;=0"))</f>
        <v>0</v>
      </c>
      <c r="I3">
        <f>IF(Teams!A2="","",SUMIFS(Fixtures!$D:$D,Fixtures!$A:$A,Calculations!$C3,Fixtures!$D:$D,"&gt;=0"))</f>
        <v>0</v>
      </c>
      <c r="J3">
        <f>IF(Teams!A2="","",H3-I3)</f>
        <v>0</v>
      </c>
      <c r="K3">
        <f>IF(Teams!A2="","",$E3*Data!$B$2+$G3*Data!$B$3)</f>
        <v>0</v>
      </c>
      <c r="L3">
        <f>IF(Teams!A2="","",SUMPRODUCT((Fixtures!$E:$E=Calculations!$C3)*(Fixtures!$D:$D&gt;Fixtures!$B:$B)))</f>
        <v>0</v>
      </c>
      <c r="M3">
        <f>IF(Teams!A2="","",SUMPRODUCT((Fixtures!$E:$E=Calculations!$C3)*(Fixtures!$D:$D&lt;Fixtures!$B:$B)))</f>
        <v>0</v>
      </c>
      <c r="N3">
        <f>IF(Teams!A2="","",SUMPRODUCT((Fixtures!$E:$E=Calculations!$C3)*(Fixtures!$D:$D=Fixtures!$B:$B)*(Fixtures!$D:$D&lt;&gt;"")))</f>
        <v>0</v>
      </c>
      <c r="O3">
        <f>IF(Teams!A2="","",SUMIFS(Fixtures!$D:$D,Fixtures!$E:$E,Calculations!$C3,Fixtures!$D:$D,"&gt;=0"))</f>
        <v>0</v>
      </c>
      <c r="P3">
        <f>IF(Teams!A2="","",SUMIFS(Fixtures!$B:$B,Fixtures!$E:$E,Calculations!$C3,Fixtures!$B:$B,"&gt;=0"))</f>
        <v>0</v>
      </c>
      <c r="Q3">
        <f>IF(Teams!A2="","",O3-P3)</f>
        <v>0</v>
      </c>
      <c r="R3">
        <f>IF(Teams!A2="","",$L3*Data!$B$2+$N3*Data!$B$3)</f>
        <v>0</v>
      </c>
      <c r="S3">
        <f>IF(Teams!A2="","",J3+Q3)</f>
        <v>0</v>
      </c>
      <c r="T3">
        <f>IF(Teams!A2="","",H3+O3)</f>
        <v>0</v>
      </c>
      <c r="U3">
        <f>IF(Teams!A2="","",K3+R3)</f>
        <v>0</v>
      </c>
      <c r="V3">
        <f>IF(Teams!A2="","",RANK(U3,$U$3:$U$22))</f>
        <v>1</v>
      </c>
      <c r="W3">
        <f>IF(Teams!A2="","",SUMPRODUCT(($U$3:$U$22=U3)*($S$3:$S$22&gt;S3)))</f>
        <v>0</v>
      </c>
      <c r="X3">
        <f>IF(Teams!A2="","",SUMPRODUCT(($U$3:$U$22=U3)*($S$3:$S$22=S3)*($T$3:$T$22&gt;T3)))</f>
        <v>0</v>
      </c>
    </row>
    <row r="4" spans="1:24" x14ac:dyDescent="0.35">
      <c r="A4">
        <f>IF(Teams!A3="","",RANK($B4,$B$3:$B$20,1)+COUNTIF($B$3:$B4,$B4)-1)</f>
        <v>2</v>
      </c>
      <c r="B4">
        <f>IF(Teams!A3="","",V4+W4+X4)</f>
        <v>1</v>
      </c>
      <c r="C4" t="str">
        <f>IF(Teams!A3="","",Teams!A3)</f>
        <v>Ribble Valley Netball Club</v>
      </c>
      <c r="D4">
        <f>IF(Teams!A3="","",COUNTIFS(Fixtures!$A:$A,Calculations!$C4,Fixtures!$B:$B,"&gt;=0")+COUNTIFS(Fixtures!$E:$E,Calculations!$C4,Fixtures!$D:$D,"&gt;=0"))</f>
        <v>0</v>
      </c>
      <c r="E4">
        <f>IF(Teams!A3="","",SUMPRODUCT((Fixtures!$A:$A=Calculations!$C4)*(Fixtures!$B:$B&gt;Fixtures!$D:$D)))</f>
        <v>0</v>
      </c>
      <c r="F4">
        <f>IF(Teams!A3="","",SUMPRODUCT((Fixtures!$A:$A=Calculations!$C4)*(Fixtures!$B:$B&lt;Fixtures!$D:$D)))</f>
        <v>0</v>
      </c>
      <c r="G4">
        <f>IF(Teams!A3="","",SUMPRODUCT((Fixtures!$A:$A=Calculations!$C4)*(Fixtures!$B:$B=Fixtures!$D:$D)*(Fixtures!$B:$B&lt;&gt;"")))</f>
        <v>0</v>
      </c>
      <c r="H4">
        <f>IF(Teams!A3="","",SUMIFS(Fixtures!$B:$B,Fixtures!$A:$A,Calculations!$C4,Fixtures!$B:$B,"&gt;=0"))</f>
        <v>0</v>
      </c>
      <c r="I4">
        <f>IF(Teams!A3="","",SUMIFS(Fixtures!$D:$D,Fixtures!$A:$A,Calculations!$C4,Fixtures!$D:$D,"&gt;=0"))</f>
        <v>0</v>
      </c>
      <c r="J4">
        <f>IF(Teams!A3="","",H4-I4)</f>
        <v>0</v>
      </c>
      <c r="K4">
        <f>IF(Teams!A3="","",$E4*Data!$B$2+$G4*Data!$B$3)</f>
        <v>0</v>
      </c>
      <c r="L4">
        <f>IF(Teams!A3="","",SUMPRODUCT((Fixtures!$E:$E=Calculations!$C4)*(Fixtures!$D:$D&gt;Fixtures!$B:$B)))</f>
        <v>0</v>
      </c>
      <c r="M4">
        <f>IF(Teams!A3="","",SUMPRODUCT((Fixtures!$E:$E=Calculations!$C4)*(Fixtures!$D:$D&lt;Fixtures!$B:$B)))</f>
        <v>0</v>
      </c>
      <c r="N4">
        <f>IF(Teams!A3="","",SUMPRODUCT((Fixtures!$E:$E=Calculations!$C4)*(Fixtures!$D:$D=Fixtures!$B:$B)*(Fixtures!$D:$D&lt;&gt;"")))</f>
        <v>0</v>
      </c>
      <c r="O4">
        <f>IF(Teams!A3="","",SUMIFS(Fixtures!$D:$D,Fixtures!$E:$E,Calculations!$C4,Fixtures!$D:$D,"&gt;=0"))</f>
        <v>0</v>
      </c>
      <c r="P4">
        <f>IF(Teams!A3="","",SUMIFS(Fixtures!$B:$B,Fixtures!$E:$E,Calculations!$C4,Fixtures!$B:$B,"&gt;=0"))</f>
        <v>0</v>
      </c>
      <c r="Q4">
        <f>IF(Teams!A3="","",O4-P4)</f>
        <v>0</v>
      </c>
      <c r="R4">
        <f>IF(Teams!A3="","",$L4*Data!$B$2+$N4*Data!$B$3)</f>
        <v>0</v>
      </c>
      <c r="S4">
        <f>IF(Teams!A3="","",J4+Q4)</f>
        <v>0</v>
      </c>
      <c r="T4">
        <f>IF(Teams!A3="","",H4+O4)</f>
        <v>0</v>
      </c>
      <c r="U4">
        <f>IF(Teams!A3="","",K4+R4)</f>
        <v>0</v>
      </c>
      <c r="V4">
        <f>IF(Teams!A3="","",RANK(U4,$U$3:$U$22))</f>
        <v>1</v>
      </c>
      <c r="W4">
        <f>IF(Teams!A3="","",SUMPRODUCT(($U$3:$U$22=U4)*($S$3:$S$22&gt;S4)))</f>
        <v>0</v>
      </c>
      <c r="X4">
        <f>IF(Teams!A3="","",SUMPRODUCT(($U$3:$U$22=U4)*($S$3:$S$22=S4)*($T$3:$T$22&gt;T4)))</f>
        <v>0</v>
      </c>
    </row>
    <row r="5" spans="1:24" x14ac:dyDescent="0.35">
      <c r="A5">
        <f>IF(Teams!A4="","",RANK($B5,$B$3:$B$20,1)+COUNTIF($B$3:$B5,$B5)-1)</f>
        <v>3</v>
      </c>
      <c r="B5">
        <f>IF(Teams!A4="","",V5+W5+X5)</f>
        <v>1</v>
      </c>
      <c r="C5" t="str">
        <f>IF(Teams!A4="","",Teams!A4)</f>
        <v>Darwen</v>
      </c>
      <c r="D5">
        <f>IF(Teams!A4="","",COUNTIFS(Fixtures!$A:$A,Calculations!$C5,Fixtures!$B:$B,"&gt;=0")+COUNTIFS(Fixtures!$E:$E,Calculations!$C5,Fixtures!$D:$D,"&gt;=0"))</f>
        <v>0</v>
      </c>
      <c r="E5">
        <f>IF(Teams!A4="","",SUMPRODUCT((Fixtures!$A:$A=Calculations!$C5)*(Fixtures!$B:$B&gt;Fixtures!$D:$D)))</f>
        <v>0</v>
      </c>
      <c r="F5">
        <f>IF(Teams!A4="","",SUMPRODUCT((Fixtures!$A:$A=Calculations!$C5)*(Fixtures!$B:$B&lt;Fixtures!$D:$D)))</f>
        <v>0</v>
      </c>
      <c r="G5">
        <f>IF(Teams!A4="","",SUMPRODUCT((Fixtures!$A:$A=Calculations!$C5)*(Fixtures!$B:$B=Fixtures!$D:$D)*(Fixtures!$B:$B&lt;&gt;"")))</f>
        <v>0</v>
      </c>
      <c r="H5">
        <f>IF(Teams!A4="","",SUMIFS(Fixtures!$B:$B,Fixtures!$A:$A,Calculations!$C5,Fixtures!$B:$B,"&gt;=0"))</f>
        <v>0</v>
      </c>
      <c r="I5">
        <f>IF(Teams!A4="","",SUMIFS(Fixtures!$D:$D,Fixtures!$A:$A,Calculations!$C5,Fixtures!$D:$D,"&gt;=0"))</f>
        <v>0</v>
      </c>
      <c r="J5">
        <f>IF(Teams!A4="","",H5-I5)</f>
        <v>0</v>
      </c>
      <c r="K5">
        <f>IF(Teams!A4="","",$E5*Data!$B$2+$G5*Data!$B$3)</f>
        <v>0</v>
      </c>
      <c r="L5">
        <f>IF(Teams!A4="","",SUMPRODUCT((Fixtures!$E:$E=Calculations!$C5)*(Fixtures!$D:$D&gt;Fixtures!$B:$B)))</f>
        <v>0</v>
      </c>
      <c r="M5">
        <f>IF(Teams!A4="","",SUMPRODUCT((Fixtures!$E:$E=Calculations!$C5)*(Fixtures!$D:$D&lt;Fixtures!$B:$B)))</f>
        <v>0</v>
      </c>
      <c r="N5">
        <f>IF(Teams!A4="","",SUMPRODUCT((Fixtures!$E:$E=Calculations!$C5)*(Fixtures!$D:$D=Fixtures!$B:$B)*(Fixtures!$D:$D&lt;&gt;"")))</f>
        <v>0</v>
      </c>
      <c r="O5">
        <f>IF(Teams!A4="","",SUMIFS(Fixtures!$D:$D,Fixtures!$E:$E,Calculations!$C5,Fixtures!$D:$D,"&gt;=0"))</f>
        <v>0</v>
      </c>
      <c r="P5">
        <f>IF(Teams!A4="","",SUMIFS(Fixtures!$B:$B,Fixtures!$E:$E,Calculations!$C5,Fixtures!$B:$B,"&gt;=0"))</f>
        <v>0</v>
      </c>
      <c r="Q5">
        <f>IF(Teams!A4="","",O5-P5)</f>
        <v>0</v>
      </c>
      <c r="R5">
        <f>IF(Teams!A4="","",$L5*Data!$B$2+$N5*Data!$B$3)</f>
        <v>0</v>
      </c>
      <c r="S5">
        <f>IF(Teams!A4="","",J5+Q5)</f>
        <v>0</v>
      </c>
      <c r="T5">
        <f>IF(Teams!A4="","",H5+O5)</f>
        <v>0</v>
      </c>
      <c r="U5">
        <f>IF(Teams!A4="","",K5+R5)</f>
        <v>0</v>
      </c>
      <c r="V5">
        <f>IF(Teams!A4="","",RANK(U5,$U$3:$U$22))</f>
        <v>1</v>
      </c>
      <c r="W5">
        <f>IF(Teams!A4="","",SUMPRODUCT(($U$3:$U$22=U5)*($S$3:$S$22&gt;S5)))</f>
        <v>0</v>
      </c>
      <c r="X5">
        <f>IF(Teams!A4="","",SUMPRODUCT(($U$3:$U$22=U5)*($S$3:$S$22=S5)*($T$3:$T$22&gt;T5)))</f>
        <v>0</v>
      </c>
    </row>
    <row r="6" spans="1:24" x14ac:dyDescent="0.35">
      <c r="A6">
        <f>IF(Teams!A5="","",RANK($B6,$B$3:$B$20,1)+COUNTIF($B$3:$B6,$B6)-1)</f>
        <v>4</v>
      </c>
      <c r="B6">
        <f>IF(Teams!A5="","",V6+W6+X6)</f>
        <v>1</v>
      </c>
      <c r="C6" t="str">
        <f>IF(Teams!A5="","",Teams!A5)</f>
        <v>Chester</v>
      </c>
      <c r="D6">
        <f>IF(Teams!A5="","",COUNTIFS(Fixtures!$A:$A,Calculations!$C6,Fixtures!$B:$B,"&gt;=0")+COUNTIFS(Fixtures!$E:$E,Calculations!$C6,Fixtures!$D:$D,"&gt;=0"))</f>
        <v>0</v>
      </c>
      <c r="E6">
        <f>IF(Teams!A5="","",SUMPRODUCT((Fixtures!$A:$A=Calculations!$C6)*(Fixtures!$B:$B&gt;Fixtures!$D:$D)))</f>
        <v>0</v>
      </c>
      <c r="F6">
        <f>IF(Teams!A5="","",SUMPRODUCT((Fixtures!$A:$A=Calculations!$C6)*(Fixtures!$B:$B&lt;Fixtures!$D:$D)))</f>
        <v>0</v>
      </c>
      <c r="G6">
        <f>IF(Teams!A5="","",SUMPRODUCT((Fixtures!$A:$A=Calculations!$C6)*(Fixtures!$B:$B=Fixtures!$D:$D)*(Fixtures!$B:$B&lt;&gt;"")))</f>
        <v>0</v>
      </c>
      <c r="H6">
        <f>IF(Teams!A5="","",SUMIFS(Fixtures!$B:$B,Fixtures!$A:$A,Calculations!$C6,Fixtures!$B:$B,"&gt;=0"))</f>
        <v>0</v>
      </c>
      <c r="I6">
        <f>IF(Teams!A5="","",SUMIFS(Fixtures!$D:$D,Fixtures!$A:$A,Calculations!$C6,Fixtures!$D:$D,"&gt;=0"))</f>
        <v>0</v>
      </c>
      <c r="J6">
        <f>IF(Teams!A5="","",H6-I6)</f>
        <v>0</v>
      </c>
      <c r="K6">
        <f>IF(Teams!A5="","",$E6*Data!$B$2+$G6*Data!$B$3)</f>
        <v>0</v>
      </c>
      <c r="L6">
        <f>IF(Teams!A5="","",SUMPRODUCT((Fixtures!$E:$E=Calculations!$C6)*(Fixtures!$D:$D&gt;Fixtures!$B:$B)))</f>
        <v>0</v>
      </c>
      <c r="M6">
        <f>IF(Teams!A5="","",SUMPRODUCT((Fixtures!$E:$E=Calculations!$C6)*(Fixtures!$D:$D&lt;Fixtures!$B:$B)))</f>
        <v>0</v>
      </c>
      <c r="N6">
        <f>IF(Teams!A5="","",SUMPRODUCT((Fixtures!$E:$E=Calculations!$C6)*(Fixtures!$D:$D=Fixtures!$B:$B)*(Fixtures!$D:$D&lt;&gt;"")))</f>
        <v>0</v>
      </c>
      <c r="O6">
        <f>IF(Teams!A5="","",SUMIFS(Fixtures!$D:$D,Fixtures!$E:$E,Calculations!$C6,Fixtures!$D:$D,"&gt;=0"))</f>
        <v>0</v>
      </c>
      <c r="P6">
        <f>IF(Teams!A5="","",SUMIFS(Fixtures!$B:$B,Fixtures!$E:$E,Calculations!$C6,Fixtures!$B:$B,"&gt;=0"))</f>
        <v>0</v>
      </c>
      <c r="Q6">
        <f>IF(Teams!A5="","",O6-P6)</f>
        <v>0</v>
      </c>
      <c r="R6">
        <f>IF(Teams!A5="","",$L6*Data!$B$2+$N6*Data!$B$3)</f>
        <v>0</v>
      </c>
      <c r="S6">
        <f>IF(Teams!A5="","",J6+Q6)</f>
        <v>0</v>
      </c>
      <c r="T6">
        <f>IF(Teams!A5="","",H6+O6)</f>
        <v>0</v>
      </c>
      <c r="U6">
        <f>IF(Teams!A5="","",K6+R6)</f>
        <v>0</v>
      </c>
      <c r="V6">
        <f>IF(Teams!A5="","",RANK(U6,$U$3:$U$22))</f>
        <v>1</v>
      </c>
      <c r="W6">
        <f>IF(Teams!A5="","",SUMPRODUCT(($U$3:$U$22=U6)*($S$3:$S$22&gt;S6)))</f>
        <v>0</v>
      </c>
      <c r="X6">
        <f>IF(Teams!A5="","",SUMPRODUCT(($U$3:$U$22=U6)*($S$3:$S$22=S6)*($T$3:$T$22&gt;T6)))</f>
        <v>0</v>
      </c>
    </row>
    <row r="7" spans="1:24" x14ac:dyDescent="0.35">
      <c r="A7">
        <f>IF(Teams!A6="","",RANK($B7,$B$3:$B$20,1)+COUNTIF($B$3:$B7,$B7)-1)</f>
        <v>5</v>
      </c>
      <c r="B7">
        <f>IF(Teams!A6="","",V7+W7+X7)</f>
        <v>1</v>
      </c>
      <c r="C7" t="str">
        <f>IF(Teams!A6="","",Teams!A6)</f>
        <v>Elysium Netball Club</v>
      </c>
      <c r="D7">
        <f>IF(Teams!A6="","",COUNTIFS(Fixtures!$A:$A,Calculations!$C7,Fixtures!$B:$B,"&gt;=0")+COUNTIFS(Fixtures!$E:$E,Calculations!$C7,Fixtures!$D:$D,"&gt;=0"))</f>
        <v>0</v>
      </c>
      <c r="E7">
        <f>IF(Teams!A6="","",SUMPRODUCT((Fixtures!$A:$A=Calculations!$C7)*(Fixtures!$B:$B&gt;Fixtures!$D:$D)))</f>
        <v>0</v>
      </c>
      <c r="F7">
        <f>IF(Teams!A6="","",SUMPRODUCT((Fixtures!$A:$A=Calculations!$C7)*(Fixtures!$B:$B&lt;Fixtures!$D:$D)))</f>
        <v>0</v>
      </c>
      <c r="G7">
        <f>IF(Teams!A6="","",SUMPRODUCT((Fixtures!$A:$A=Calculations!$C7)*(Fixtures!$B:$B=Fixtures!$D:$D)*(Fixtures!$B:$B&lt;&gt;"")))</f>
        <v>0</v>
      </c>
      <c r="H7">
        <f>IF(Teams!A6="","",SUMIFS(Fixtures!$B:$B,Fixtures!$A:$A,Calculations!$C7,Fixtures!$B:$B,"&gt;=0"))</f>
        <v>0</v>
      </c>
      <c r="I7">
        <f>IF(Teams!A6="","",SUMIFS(Fixtures!$D:$D,Fixtures!$A:$A,Calculations!$C7,Fixtures!$D:$D,"&gt;=0"))</f>
        <v>0</v>
      </c>
      <c r="J7">
        <f>IF(Teams!A6="","",H7-I7)</f>
        <v>0</v>
      </c>
      <c r="K7">
        <f>IF(Teams!A6="","",$E7*Data!$B$2+$G7*Data!$B$3)</f>
        <v>0</v>
      </c>
      <c r="L7">
        <f>IF(Teams!A6="","",SUMPRODUCT((Fixtures!$E:$E=Calculations!$C7)*(Fixtures!$D:$D&gt;Fixtures!$B:$B)))</f>
        <v>0</v>
      </c>
      <c r="M7">
        <f>IF(Teams!A6="","",SUMPRODUCT((Fixtures!$E:$E=Calculations!$C7)*(Fixtures!$D:$D&lt;Fixtures!$B:$B)))</f>
        <v>0</v>
      </c>
      <c r="N7">
        <f>IF(Teams!A6="","",SUMPRODUCT((Fixtures!$E:$E=Calculations!$C7)*(Fixtures!$D:$D=Fixtures!$B:$B)*(Fixtures!$D:$D&lt;&gt;"")))</f>
        <v>0</v>
      </c>
      <c r="O7">
        <f>IF(Teams!A6="","",SUMIFS(Fixtures!$D:$D,Fixtures!$E:$E,Calculations!$C7,Fixtures!$D:$D,"&gt;=0"))</f>
        <v>0</v>
      </c>
      <c r="P7">
        <f>IF(Teams!A6="","",SUMIFS(Fixtures!$B:$B,Fixtures!$E:$E,Calculations!$C7,Fixtures!$B:$B,"&gt;=0"))</f>
        <v>0</v>
      </c>
      <c r="Q7">
        <f>IF(Teams!A6="","",O7-P7)</f>
        <v>0</v>
      </c>
      <c r="R7">
        <f>IF(Teams!A6="","",$L7*Data!$B$2+$N7*Data!$B$3)</f>
        <v>0</v>
      </c>
      <c r="S7">
        <f>IF(Teams!A6="","",J7+Q7)</f>
        <v>0</v>
      </c>
      <c r="T7">
        <f>IF(Teams!A6="","",H7+O7)</f>
        <v>0</v>
      </c>
      <c r="U7">
        <f>IF(Teams!A6="","",K7+R7)</f>
        <v>0</v>
      </c>
      <c r="V7">
        <f>IF(Teams!A6="","",RANK(U7,$U$3:$U$22))</f>
        <v>1</v>
      </c>
      <c r="W7">
        <f>IF(Teams!A6="","",SUMPRODUCT(($U$3:$U$22=U7)*($S$3:$S$22&gt;S7)))</f>
        <v>0</v>
      </c>
      <c r="X7">
        <f>IF(Teams!A6="","",SUMPRODUCT(($U$3:$U$22=U7)*($S$3:$S$22=S7)*($T$3:$T$22&gt;T7)))</f>
        <v>0</v>
      </c>
    </row>
    <row r="8" spans="1:24" x14ac:dyDescent="0.35">
      <c r="A8">
        <f>IF(Teams!A7="","",RANK($B8,$B$3:$B$20,1)+COUNTIF($B$3:$B8,$B8)-1)</f>
        <v>6</v>
      </c>
      <c r="B8">
        <f>IF(Teams!A7="","",V8+W8+X8)</f>
        <v>1</v>
      </c>
      <c r="C8" t="str">
        <f>IF(Teams!A7="","",Teams!A7)</f>
        <v>Blackpool</v>
      </c>
      <c r="D8">
        <f>IF(Teams!A7="","",COUNTIFS(Fixtures!$A:$A,Calculations!$C8,Fixtures!$B:$B,"&gt;=0")+COUNTIFS(Fixtures!$E:$E,Calculations!$C8,Fixtures!$D:$D,"&gt;=0"))</f>
        <v>0</v>
      </c>
      <c r="E8">
        <f>IF(Teams!A7="","",SUMPRODUCT((Fixtures!$A:$A=Calculations!$C8)*(Fixtures!$B:$B&gt;Fixtures!$D:$D)))</f>
        <v>0</v>
      </c>
      <c r="F8">
        <f>IF(Teams!A7="","",SUMPRODUCT((Fixtures!$A:$A=Calculations!$C8)*(Fixtures!$B:$B&lt;Fixtures!$D:$D)))</f>
        <v>0</v>
      </c>
      <c r="G8">
        <f>IF(Teams!A7="","",SUMPRODUCT((Fixtures!$A:$A=Calculations!$C8)*(Fixtures!$B:$B=Fixtures!$D:$D)*(Fixtures!$B:$B&lt;&gt;"")))</f>
        <v>0</v>
      </c>
      <c r="H8">
        <f>IF(Teams!A7="","",SUMIFS(Fixtures!$B:$B,Fixtures!$A:$A,Calculations!$C8,Fixtures!$B:$B,"&gt;=0"))</f>
        <v>0</v>
      </c>
      <c r="I8">
        <f>IF(Teams!A7="","",SUMIFS(Fixtures!$D:$D,Fixtures!$A:$A,Calculations!$C8,Fixtures!$D:$D,"&gt;=0"))</f>
        <v>0</v>
      </c>
      <c r="J8">
        <f>IF(Teams!A7="","",H8-I8)</f>
        <v>0</v>
      </c>
      <c r="K8">
        <f>IF(Teams!A7="","",$E8*Data!$B$2+$G8*Data!$B$3)</f>
        <v>0</v>
      </c>
      <c r="L8">
        <f>IF(Teams!A7="","",SUMPRODUCT((Fixtures!$E:$E=Calculations!$C8)*(Fixtures!$D:$D&gt;Fixtures!$B:$B)))</f>
        <v>0</v>
      </c>
      <c r="M8">
        <f>IF(Teams!A7="","",SUMPRODUCT((Fixtures!$E:$E=Calculations!$C8)*(Fixtures!$D:$D&lt;Fixtures!$B:$B)))</f>
        <v>0</v>
      </c>
      <c r="N8">
        <f>IF(Teams!A7="","",SUMPRODUCT((Fixtures!$E:$E=Calculations!$C8)*(Fixtures!$D:$D=Fixtures!$B:$B)*(Fixtures!$D:$D&lt;&gt;"")))</f>
        <v>0</v>
      </c>
      <c r="O8">
        <f>IF(Teams!A7="","",SUMIFS(Fixtures!$D:$D,Fixtures!$E:$E,Calculations!$C8,Fixtures!$D:$D,"&gt;=0"))</f>
        <v>0</v>
      </c>
      <c r="P8">
        <f>IF(Teams!A7="","",SUMIFS(Fixtures!$B:$B,Fixtures!$E:$E,Calculations!$C8,Fixtures!$B:$B,"&gt;=0"))</f>
        <v>0</v>
      </c>
      <c r="Q8">
        <f>IF(Teams!A7="","",O8-P8)</f>
        <v>0</v>
      </c>
      <c r="R8">
        <f>IF(Teams!A7="","",$L8*Data!$B$2+$N8*Data!$B$3)</f>
        <v>0</v>
      </c>
      <c r="S8">
        <f>IF(Teams!A7="","",J8+Q8)</f>
        <v>0</v>
      </c>
      <c r="T8">
        <f>IF(Teams!A7="","",H8+O8)</f>
        <v>0</v>
      </c>
      <c r="U8">
        <f>IF(Teams!A7="","",K8+R8)</f>
        <v>0</v>
      </c>
      <c r="V8">
        <f>IF(Teams!A7="","",RANK(U8,$U$3:$U$22))</f>
        <v>1</v>
      </c>
      <c r="W8">
        <f>IF(Teams!A7="","",SUMPRODUCT(($U$3:$U$22=U8)*($S$3:$S$22&gt;S8)))</f>
        <v>0</v>
      </c>
      <c r="X8">
        <f>IF(Teams!A7="","",SUMPRODUCT(($U$3:$U$22=U8)*($S$3:$S$22=S8)*($T$3:$T$22&gt;T8)))</f>
        <v>0</v>
      </c>
    </row>
    <row r="9" spans="1:24" x14ac:dyDescent="0.35">
      <c r="A9" t="str">
        <f>IF(Teams!A8="","",RANK($B9,$B$3:$B$20,1)+COUNTIF($B$3:$B9,$B9)-1)</f>
        <v/>
      </c>
      <c r="B9" t="str">
        <f>IF(Teams!A8="","",V9+W9+X9)</f>
        <v/>
      </c>
      <c r="C9" t="str">
        <f>IF(Teams!A8="","",Teams!A8)</f>
        <v/>
      </c>
      <c r="D9" t="str">
        <f>IF(Teams!A8="","",COUNTIFS(Fixtures!$A:$A,Calculations!$C9,Fixtures!$B:$B,"&gt;=0")+COUNTIFS(Fixtures!$E:$E,Calculations!$C9,Fixtures!$D:$D,"&gt;=0"))</f>
        <v/>
      </c>
      <c r="E9" t="str">
        <f>IF(Teams!A8="","",SUMPRODUCT((Fixtures!$A:$A=Calculations!$C9)*(Fixtures!$B:$B&gt;Fixtures!$D:$D)))</f>
        <v/>
      </c>
      <c r="F9" t="str">
        <f>IF(Teams!A8="","",SUMPRODUCT((Fixtures!$A:$A=Calculations!$C9)*(Fixtures!$B:$B&lt;Fixtures!$D:$D)))</f>
        <v/>
      </c>
      <c r="G9" t="str">
        <f>IF(Teams!A8="","",SUMPRODUCT((Fixtures!$A:$A=Calculations!$C9)*(Fixtures!$B:$B=Fixtures!$D:$D)*(Fixtures!$B:$B&lt;&gt;"")))</f>
        <v/>
      </c>
      <c r="H9" t="str">
        <f>IF(Teams!A8="","",SUMIFS(Fixtures!$B:$B,Fixtures!$A:$A,Calculations!$C9,Fixtures!$B:$B,"&gt;=0"))</f>
        <v/>
      </c>
      <c r="I9" t="str">
        <f>IF(Teams!A8="","",SUMIFS(Fixtures!$D:$D,Fixtures!$A:$A,Calculations!$C9,Fixtures!$D:$D,"&gt;=0"))</f>
        <v/>
      </c>
      <c r="J9" t="str">
        <f>IF(Teams!A8="","",H9-I9)</f>
        <v/>
      </c>
      <c r="K9" t="str">
        <f>IF(Teams!A8="","",$E9*Data!$B$2+$G9*Data!$B$3)</f>
        <v/>
      </c>
      <c r="L9" t="str">
        <f>IF(Teams!A8="","",SUMPRODUCT((Fixtures!$E:$E=Calculations!$C9)*(Fixtures!$D:$D&gt;Fixtures!$B:$B)))</f>
        <v/>
      </c>
      <c r="M9" t="str">
        <f>IF(Teams!A8="","",SUMPRODUCT((Fixtures!$E:$E=Calculations!$C9)*(Fixtures!$D:$D&lt;Fixtures!$B:$B)))</f>
        <v/>
      </c>
      <c r="N9" t="str">
        <f>IF(Teams!A8="","",SUMPRODUCT((Fixtures!$E:$E=Calculations!$C9)*(Fixtures!$D:$D=Fixtures!$B:$B)*(Fixtures!$D:$D&lt;&gt;"")))</f>
        <v/>
      </c>
      <c r="O9" t="str">
        <f>IF(Teams!A8="","",SUMIFS(Fixtures!$D:$D,Fixtures!$E:$E,Calculations!$C9,Fixtures!$D:$D,"&gt;=0"))</f>
        <v/>
      </c>
      <c r="P9" t="str">
        <f>IF(Teams!A8="","",SUMIFS(Fixtures!$B:$B,Fixtures!$E:$E,Calculations!$C9,Fixtures!$B:$B,"&gt;=0"))</f>
        <v/>
      </c>
      <c r="Q9" t="str">
        <f>IF(Teams!A8="","",O9-P9)</f>
        <v/>
      </c>
      <c r="R9" t="str">
        <f>IF(Teams!A8="","",$L9*Data!$B$2+$N9*Data!$B$3)</f>
        <v/>
      </c>
      <c r="S9" t="str">
        <f>IF(Teams!A8="","",J9+Q9)</f>
        <v/>
      </c>
      <c r="T9" t="str">
        <f>IF(Teams!A8="","",H9+O9)</f>
        <v/>
      </c>
      <c r="U9" t="str">
        <f>IF(Teams!A8="","",K9+R9)</f>
        <v/>
      </c>
      <c r="V9" t="str">
        <f>IF(Teams!A8="","",RANK(U9,$U$3:$U$22))</f>
        <v/>
      </c>
      <c r="W9" t="str">
        <f>IF(Teams!A8="","",SUMPRODUCT(($U$3:$U$22=U9)*($S$3:$S$22&gt;S9)))</f>
        <v/>
      </c>
      <c r="X9" t="str">
        <f>IF(Teams!A8="","",SUMPRODUCT(($U$3:$U$22=U9)*($S$3:$S$22=S9)*($T$3:$T$22&gt;T9)))</f>
        <v/>
      </c>
    </row>
    <row r="10" spans="1:24" x14ac:dyDescent="0.35">
      <c r="A10" t="str">
        <f>IF(Teams!A9="","",RANK($B10,$B$3:$B$20,1)+COUNTIF($B$3:$B10,$B10)-1)</f>
        <v/>
      </c>
      <c r="B10" t="str">
        <f>IF(Teams!A9="","",V10+W10+X10)</f>
        <v/>
      </c>
      <c r="C10" t="str">
        <f>IF(Teams!A9="","",Teams!A9)</f>
        <v/>
      </c>
      <c r="D10" t="str">
        <f>IF(Teams!A9="","",COUNTIFS(Fixtures!$A:$A,Calculations!$C10,Fixtures!$B:$B,"&gt;=0")+COUNTIFS(Fixtures!$E:$E,Calculations!$C10,Fixtures!$D:$D,"&gt;=0"))</f>
        <v/>
      </c>
      <c r="E10" t="str">
        <f>IF(Teams!A9="","",SUMPRODUCT((Fixtures!$A:$A=Calculations!$C10)*(Fixtures!$B:$B&gt;Fixtures!$D:$D)))</f>
        <v/>
      </c>
      <c r="F10" t="str">
        <f>IF(Teams!A9="","",SUMPRODUCT((Fixtures!$A:$A=Calculations!$C10)*(Fixtures!$B:$B&lt;Fixtures!$D:$D)))</f>
        <v/>
      </c>
      <c r="G10" t="str">
        <f>IF(Teams!A9="","",SUMPRODUCT((Fixtures!$A:$A=Calculations!$C10)*(Fixtures!$B:$B=Fixtures!$D:$D)*(Fixtures!$B:$B&lt;&gt;"")))</f>
        <v/>
      </c>
      <c r="H10" t="str">
        <f>IF(Teams!A9="","",SUMIFS(Fixtures!$B:$B,Fixtures!$A:$A,Calculations!$C10,Fixtures!$B:$B,"&gt;=0"))</f>
        <v/>
      </c>
      <c r="I10" t="str">
        <f>IF(Teams!A9="","",SUMIFS(Fixtures!$D:$D,Fixtures!$A:$A,Calculations!$C10,Fixtures!$D:$D,"&gt;=0"))</f>
        <v/>
      </c>
      <c r="J10" t="str">
        <f>IF(Teams!A9="","",H10-I10)</f>
        <v/>
      </c>
      <c r="K10" t="str">
        <f>IF(Teams!A9="","",$E10*Data!$B$2+$G10*Data!$B$3)</f>
        <v/>
      </c>
      <c r="L10" t="str">
        <f>IF(Teams!A9="","",SUMPRODUCT((Fixtures!$E:$E=Calculations!$C10)*(Fixtures!$D:$D&gt;Fixtures!$B:$B)))</f>
        <v/>
      </c>
      <c r="M10" t="str">
        <f>IF(Teams!A9="","",SUMPRODUCT((Fixtures!$E:$E=Calculations!$C10)*(Fixtures!$D:$D&lt;Fixtures!$B:$B)))</f>
        <v/>
      </c>
      <c r="N10" t="str">
        <f>IF(Teams!A9="","",SUMPRODUCT((Fixtures!$E:$E=Calculations!$C10)*(Fixtures!$D:$D=Fixtures!$B:$B)*(Fixtures!$D:$D&lt;&gt;"")))</f>
        <v/>
      </c>
      <c r="O10" t="str">
        <f>IF(Teams!A9="","",SUMIFS(Fixtures!$D:$D,Fixtures!$E:$E,Calculations!$C10,Fixtures!$D:$D,"&gt;=0"))</f>
        <v/>
      </c>
      <c r="P10" t="str">
        <f>IF(Teams!A9="","",SUMIFS(Fixtures!$B:$B,Fixtures!$E:$E,Calculations!$C10,Fixtures!$B:$B,"&gt;=0"))</f>
        <v/>
      </c>
      <c r="Q10" t="str">
        <f>IF(Teams!A9="","",O10-P10)</f>
        <v/>
      </c>
      <c r="R10" t="str">
        <f>IF(Teams!A9="","",$L10*Data!$B$2+$N10*Data!$B$3)</f>
        <v/>
      </c>
      <c r="S10" t="str">
        <f>IF(Teams!A9="","",J10+Q10)</f>
        <v/>
      </c>
      <c r="T10" t="str">
        <f>IF(Teams!A9="","",H10+O10)</f>
        <v/>
      </c>
      <c r="U10" t="str">
        <f>IF(Teams!A9="","",K10+R10)</f>
        <v/>
      </c>
      <c r="V10" t="str">
        <f>IF(Teams!A9="","",RANK(U10,$U$3:$U$22))</f>
        <v/>
      </c>
      <c r="W10" t="str">
        <f>IF(Teams!A9="","",SUMPRODUCT(($U$3:$U$22=U10)*($S$3:$S$22&gt;S10)))</f>
        <v/>
      </c>
      <c r="X10" t="str">
        <f>IF(Teams!A9="","",SUMPRODUCT(($U$3:$U$22=U10)*($S$3:$S$22=S10)*($T$3:$T$22&gt;T10)))</f>
        <v/>
      </c>
    </row>
    <row r="11" spans="1:24" x14ac:dyDescent="0.35">
      <c r="A11" t="str">
        <f>IF(Teams!A10="","",RANK($B11,$B$3:$B$20,1)+COUNTIF($B$3:$B11,$B11)-1)</f>
        <v/>
      </c>
      <c r="B11" t="str">
        <f>IF(Teams!A10="","",V11+W11+X11)</f>
        <v/>
      </c>
      <c r="C11" t="str">
        <f>IF(Teams!A10="","",Teams!A10)</f>
        <v/>
      </c>
      <c r="D11" t="str">
        <f>IF(Teams!A10="","",COUNTIFS(Fixtures!$A:$A,Calculations!$C11,Fixtures!$B:$B,"&gt;=0")+COUNTIFS(Fixtures!$E:$E,Calculations!$C11,Fixtures!$D:$D,"&gt;=0"))</f>
        <v/>
      </c>
      <c r="E11" t="str">
        <f>IF(Teams!A10="","",SUMPRODUCT((Fixtures!$A:$A=Calculations!$C11)*(Fixtures!$B:$B&gt;Fixtures!$D:$D)))</f>
        <v/>
      </c>
      <c r="F11" t="str">
        <f>IF(Teams!A10="","",SUMPRODUCT((Fixtures!$A:$A=Calculations!$C11)*(Fixtures!$B:$B&lt;Fixtures!$D:$D)))</f>
        <v/>
      </c>
      <c r="G11" t="str">
        <f>IF(Teams!A10="","",SUMPRODUCT((Fixtures!$A:$A=Calculations!$C11)*(Fixtures!$B:$B=Fixtures!$D:$D)*(Fixtures!$B:$B&lt;&gt;"")))</f>
        <v/>
      </c>
      <c r="H11" t="str">
        <f>IF(Teams!A10="","",SUMIFS(Fixtures!$B:$B,Fixtures!$A:$A,Calculations!$C11,Fixtures!$B:$B,"&gt;=0"))</f>
        <v/>
      </c>
      <c r="I11" t="str">
        <f>IF(Teams!A10="","",SUMIFS(Fixtures!$D:$D,Fixtures!$A:$A,Calculations!$C11,Fixtures!$D:$D,"&gt;=0"))</f>
        <v/>
      </c>
      <c r="J11" t="str">
        <f>IF(Teams!A10="","",H11-I11)</f>
        <v/>
      </c>
      <c r="K11" t="str">
        <f>IF(Teams!A10="","",$E11*Data!$B$2+$G11*Data!$B$3)</f>
        <v/>
      </c>
      <c r="L11" t="str">
        <f>IF(Teams!A10="","",SUMPRODUCT((Fixtures!$E:$E=Calculations!$C11)*(Fixtures!$D:$D&gt;Fixtures!$B:$B)))</f>
        <v/>
      </c>
      <c r="M11" t="str">
        <f>IF(Teams!A10="","",SUMPRODUCT((Fixtures!$E:$E=Calculations!$C11)*(Fixtures!$D:$D&lt;Fixtures!$B:$B)))</f>
        <v/>
      </c>
      <c r="N11" t="str">
        <f>IF(Teams!A10="","",SUMPRODUCT((Fixtures!$E:$E=Calculations!$C11)*(Fixtures!$D:$D=Fixtures!$B:$B)*(Fixtures!$D:$D&lt;&gt;"")))</f>
        <v/>
      </c>
      <c r="O11" t="str">
        <f>IF(Teams!A10="","",SUMIFS(Fixtures!$D:$D,Fixtures!$E:$E,Calculations!$C11,Fixtures!$D:$D,"&gt;=0"))</f>
        <v/>
      </c>
      <c r="P11" t="str">
        <f>IF(Teams!A10="","",SUMIFS(Fixtures!$B:$B,Fixtures!$E:$E,Calculations!$C11,Fixtures!$B:$B,"&gt;=0"))</f>
        <v/>
      </c>
      <c r="Q11" t="str">
        <f>IF(Teams!A10="","",O11-P11)</f>
        <v/>
      </c>
      <c r="R11" t="str">
        <f>IF(Teams!A10="","",$L11*Data!$B$2+$N11*Data!$B$3)</f>
        <v/>
      </c>
      <c r="S11" t="str">
        <f>IF(Teams!A10="","",J11+Q11)</f>
        <v/>
      </c>
      <c r="T11" t="str">
        <f>IF(Teams!A10="","",H11+O11)</f>
        <v/>
      </c>
      <c r="U11" t="str">
        <f>IF(Teams!A10="","",K11+R11)</f>
        <v/>
      </c>
      <c r="V11" t="str">
        <f>IF(Teams!A10="","",RANK(U11,$U$3:$U$22))</f>
        <v/>
      </c>
      <c r="W11" t="str">
        <f>IF(Teams!A10="","",SUMPRODUCT(($U$3:$U$22=U11)*($S$3:$S$22&gt;S11)))</f>
        <v/>
      </c>
      <c r="X11" t="str">
        <f>IF(Teams!A10="","",SUMPRODUCT(($U$3:$U$22=U11)*($S$3:$S$22=S11)*($T$3:$T$22&gt;T11)))</f>
        <v/>
      </c>
    </row>
    <row r="12" spans="1:24" x14ac:dyDescent="0.35">
      <c r="A12" t="str">
        <f>IF(Teams!A11="","",RANK($B12,$B$3:$B$20,1)+COUNTIF($B$3:$B12,$B12)-1)</f>
        <v/>
      </c>
      <c r="B12" t="str">
        <f>IF(Teams!A11="","",V12+W12+X12)</f>
        <v/>
      </c>
      <c r="C12" t="str">
        <f>IF(Teams!A11="","",Teams!A11)</f>
        <v/>
      </c>
      <c r="D12" t="str">
        <f>IF(Teams!A11="","",COUNTIFS(Fixtures!$A:$A,Calculations!$C12,Fixtures!$B:$B,"&gt;=0")+COUNTIFS(Fixtures!$E:$E,Calculations!$C12,Fixtures!$D:$D,"&gt;=0"))</f>
        <v/>
      </c>
      <c r="E12" t="str">
        <f>IF(Teams!A11="","",SUMPRODUCT((Fixtures!$A:$A=Calculations!$C12)*(Fixtures!$B:$B&gt;Fixtures!$D:$D)))</f>
        <v/>
      </c>
      <c r="F12" t="str">
        <f>IF(Teams!A11="","",SUMPRODUCT((Fixtures!$A:$A=Calculations!$C12)*(Fixtures!$B:$B&lt;Fixtures!$D:$D)))</f>
        <v/>
      </c>
      <c r="G12" t="str">
        <f>IF(Teams!A11="","",SUMPRODUCT((Fixtures!$A:$A=Calculations!$C12)*(Fixtures!$B:$B=Fixtures!$D:$D)*(Fixtures!$B:$B&lt;&gt;"")))</f>
        <v/>
      </c>
      <c r="H12" t="str">
        <f>IF(Teams!A11="","",SUMIFS(Fixtures!$B:$B,Fixtures!$A:$A,Calculations!$C12,Fixtures!$B:$B,"&gt;=0"))</f>
        <v/>
      </c>
      <c r="I12" t="str">
        <f>IF(Teams!A11="","",SUMIFS(Fixtures!$D:$D,Fixtures!$A:$A,Calculations!$C12,Fixtures!$D:$D,"&gt;=0"))</f>
        <v/>
      </c>
      <c r="J12" t="str">
        <f>IF(Teams!A11="","",H12-I12)</f>
        <v/>
      </c>
      <c r="K12" t="str">
        <f>IF(Teams!A11="","",$E12*Data!$B$2+$G12*Data!$B$3)</f>
        <v/>
      </c>
      <c r="L12" t="str">
        <f>IF(Teams!A11="","",SUMPRODUCT((Fixtures!$E:$E=Calculations!$C12)*(Fixtures!$D:$D&gt;Fixtures!$B:$B)))</f>
        <v/>
      </c>
      <c r="M12" t="str">
        <f>IF(Teams!A11="","",SUMPRODUCT((Fixtures!$E:$E=Calculations!$C12)*(Fixtures!$D:$D&lt;Fixtures!$B:$B)))</f>
        <v/>
      </c>
      <c r="N12" t="str">
        <f>IF(Teams!A11="","",SUMPRODUCT((Fixtures!$E:$E=Calculations!$C12)*(Fixtures!$D:$D=Fixtures!$B:$B)*(Fixtures!$D:$D&lt;&gt;"")))</f>
        <v/>
      </c>
      <c r="O12" t="str">
        <f>IF(Teams!A11="","",SUMIFS(Fixtures!$D:$D,Fixtures!$E:$E,Calculations!$C12,Fixtures!$D:$D,"&gt;=0"))</f>
        <v/>
      </c>
      <c r="P12" t="str">
        <f>IF(Teams!A11="","",SUMIFS(Fixtures!$B:$B,Fixtures!$E:$E,Calculations!$C12,Fixtures!$B:$B,"&gt;=0"))</f>
        <v/>
      </c>
      <c r="Q12" t="str">
        <f>IF(Teams!A11="","",O12-P12)</f>
        <v/>
      </c>
      <c r="R12" t="str">
        <f>IF(Teams!A11="","",$L12*Data!$B$2+$N12*Data!$B$3)</f>
        <v/>
      </c>
      <c r="S12" t="str">
        <f>IF(Teams!A11="","",J12+Q12)</f>
        <v/>
      </c>
      <c r="T12" t="str">
        <f>IF(Teams!A11="","",H12+O12)</f>
        <v/>
      </c>
      <c r="U12" t="str">
        <f>IF(Teams!A11="","",K12+R12)</f>
        <v/>
      </c>
      <c r="V12" t="str">
        <f>IF(Teams!A11="","",RANK(U12,$U$3:$U$22))</f>
        <v/>
      </c>
      <c r="W12" t="str">
        <f>IF(Teams!A11="","",SUMPRODUCT(($U$3:$U$22=U12)*($S$3:$S$22&gt;S12)))</f>
        <v/>
      </c>
      <c r="X12" t="str">
        <f>IF(Teams!A11="","",SUMPRODUCT(($U$3:$U$22=U12)*($S$3:$S$22=S12)*($T$3:$T$22&gt;T12)))</f>
        <v/>
      </c>
    </row>
    <row r="13" spans="1:24" x14ac:dyDescent="0.35">
      <c r="A13" t="str">
        <f>IF(Teams!A12="","",RANK($B13,$B$3:$B$20,1)+COUNTIF($B$3:$B13,$B13)-1)</f>
        <v/>
      </c>
      <c r="B13" t="str">
        <f>IF(Teams!A12="","",V13+W13+X13)</f>
        <v/>
      </c>
      <c r="C13" t="str">
        <f>IF(Teams!A12="","",Teams!A12)</f>
        <v/>
      </c>
      <c r="D13" t="str">
        <f>IF(Teams!A12="","",COUNTIFS(Fixtures!$A:$A,Calculations!$C13,Fixtures!$B:$B,"&gt;=0")+COUNTIFS(Fixtures!$E:$E,Calculations!$C13,Fixtures!$D:$D,"&gt;=0"))</f>
        <v/>
      </c>
      <c r="E13" t="str">
        <f>IF(Teams!A12="","",SUMPRODUCT((Fixtures!$A:$A=Calculations!$C13)*(Fixtures!$B:$B&gt;Fixtures!$D:$D)))</f>
        <v/>
      </c>
      <c r="F13" t="str">
        <f>IF(Teams!A12="","",SUMPRODUCT((Fixtures!$A:$A=Calculations!$C13)*(Fixtures!$B:$B&lt;Fixtures!$D:$D)))</f>
        <v/>
      </c>
      <c r="G13" t="str">
        <f>IF(Teams!A12="","",SUMPRODUCT((Fixtures!$A:$A=Calculations!$C13)*(Fixtures!$B:$B=Fixtures!$D:$D)*(Fixtures!$B:$B&lt;&gt;"")))</f>
        <v/>
      </c>
      <c r="H13" t="str">
        <f>IF(Teams!A12="","",SUMIFS(Fixtures!$B:$B,Fixtures!$A:$A,Calculations!$C13,Fixtures!$B:$B,"&gt;=0"))</f>
        <v/>
      </c>
      <c r="I13" t="str">
        <f>IF(Teams!A12="","",SUMIFS(Fixtures!$D:$D,Fixtures!$A:$A,Calculations!$C13,Fixtures!$D:$D,"&gt;=0"))</f>
        <v/>
      </c>
      <c r="J13" t="str">
        <f>IF(Teams!A12="","",H13-I13)</f>
        <v/>
      </c>
      <c r="K13" t="str">
        <f>IF(Teams!A12="","",$E13*Data!$B$2+$G13*Data!$B$3)</f>
        <v/>
      </c>
      <c r="L13" t="str">
        <f>IF(Teams!A12="","",SUMPRODUCT((Fixtures!$E:$E=Calculations!$C13)*(Fixtures!$D:$D&gt;Fixtures!$B:$B)))</f>
        <v/>
      </c>
      <c r="M13" t="str">
        <f>IF(Teams!A12="","",SUMPRODUCT((Fixtures!$E:$E=Calculations!$C13)*(Fixtures!$D:$D&lt;Fixtures!$B:$B)))</f>
        <v/>
      </c>
      <c r="N13" t="str">
        <f>IF(Teams!A12="","",SUMPRODUCT((Fixtures!$E:$E=Calculations!$C13)*(Fixtures!$D:$D=Fixtures!$B:$B)*(Fixtures!$D:$D&lt;&gt;"")))</f>
        <v/>
      </c>
      <c r="O13" t="str">
        <f>IF(Teams!A12="","",SUMIFS(Fixtures!$D:$D,Fixtures!$E:$E,Calculations!$C13,Fixtures!$D:$D,"&gt;=0"))</f>
        <v/>
      </c>
      <c r="P13" t="str">
        <f>IF(Teams!A12="","",SUMIFS(Fixtures!$B:$B,Fixtures!$E:$E,Calculations!$C13,Fixtures!$B:$B,"&gt;=0"))</f>
        <v/>
      </c>
      <c r="Q13" t="str">
        <f>IF(Teams!A12="","",O13-P13)</f>
        <v/>
      </c>
      <c r="R13" t="str">
        <f>IF(Teams!A12="","",$L13*Data!$B$2+$N13*Data!$B$3)</f>
        <v/>
      </c>
      <c r="S13" t="str">
        <f>IF(Teams!A12="","",J13+Q13)</f>
        <v/>
      </c>
      <c r="T13" t="str">
        <f>IF(Teams!A12="","",H13+O13)</f>
        <v/>
      </c>
      <c r="U13" t="str">
        <f>IF(Teams!A12="","",K13+R13)</f>
        <v/>
      </c>
      <c r="V13" t="str">
        <f>IF(Teams!A12="","",RANK(U13,$U$3:$U$22))</f>
        <v/>
      </c>
      <c r="W13" t="str">
        <f>IF(Teams!A12="","",SUMPRODUCT(($U$3:$U$22=U13)*($S$3:$S$22&gt;S13)))</f>
        <v/>
      </c>
      <c r="X13" t="str">
        <f>IF(Teams!A12="","",SUMPRODUCT(($U$3:$U$22=U13)*($S$3:$S$22=S13)*($T$3:$T$22&gt;T13)))</f>
        <v/>
      </c>
    </row>
    <row r="14" spans="1:24" x14ac:dyDescent="0.35">
      <c r="A14" t="str">
        <f>IF(Teams!A13="","",RANK($B14,$B$3:$B$20,1)+COUNTIF($B$3:$B14,$B14)-1)</f>
        <v/>
      </c>
      <c r="B14" t="str">
        <f>IF(Teams!A13="","",V14+W14+X14)</f>
        <v/>
      </c>
      <c r="C14" t="str">
        <f>IF(Teams!A13="","",Teams!A13)</f>
        <v/>
      </c>
      <c r="D14" t="str">
        <f>IF(Teams!A13="","",COUNTIFS(Fixtures!$A:$A,Calculations!$C14,Fixtures!$B:$B,"&gt;=0")+COUNTIFS(Fixtures!$E:$E,Calculations!$C14,Fixtures!$D:$D,"&gt;=0"))</f>
        <v/>
      </c>
      <c r="E14" t="str">
        <f>IF(Teams!A13="","",SUMPRODUCT((Fixtures!$A:$A=Calculations!$C14)*(Fixtures!$B:$B&gt;Fixtures!$D:$D)))</f>
        <v/>
      </c>
      <c r="F14" t="str">
        <f>IF(Teams!A13="","",SUMPRODUCT((Fixtures!$A:$A=Calculations!$C14)*(Fixtures!$B:$B&lt;Fixtures!$D:$D)))</f>
        <v/>
      </c>
      <c r="G14" t="str">
        <f>IF(Teams!A13="","",SUMPRODUCT((Fixtures!$A:$A=Calculations!$C14)*(Fixtures!$B:$B=Fixtures!$D:$D)*(Fixtures!$B:$B&lt;&gt;"")))</f>
        <v/>
      </c>
      <c r="H14" t="str">
        <f>IF(Teams!A13="","",SUMIFS(Fixtures!$B:$B,Fixtures!$A:$A,Calculations!$C14,Fixtures!$B:$B,"&gt;=0"))</f>
        <v/>
      </c>
      <c r="I14" t="str">
        <f>IF(Teams!A13="","",SUMIFS(Fixtures!$D:$D,Fixtures!$A:$A,Calculations!$C14,Fixtures!$D:$D,"&gt;=0"))</f>
        <v/>
      </c>
      <c r="J14" t="str">
        <f>IF(Teams!A13="","",H14-I14)</f>
        <v/>
      </c>
      <c r="K14" t="str">
        <f>IF(Teams!A13="","",$E14*Data!$B$2+$G14*Data!$B$3)</f>
        <v/>
      </c>
      <c r="L14" t="str">
        <f>IF(Teams!A13="","",SUMPRODUCT((Fixtures!$E:$E=Calculations!$C14)*(Fixtures!$D:$D&gt;Fixtures!$B:$B)))</f>
        <v/>
      </c>
      <c r="M14" t="str">
        <f>IF(Teams!A13="","",SUMPRODUCT((Fixtures!$E:$E=Calculations!$C14)*(Fixtures!$D:$D&lt;Fixtures!$B:$B)))</f>
        <v/>
      </c>
      <c r="N14" t="str">
        <f>IF(Teams!A13="","",SUMPRODUCT((Fixtures!$E:$E=Calculations!$C14)*(Fixtures!$D:$D=Fixtures!$B:$B)*(Fixtures!$D:$D&lt;&gt;"")))</f>
        <v/>
      </c>
      <c r="O14" t="str">
        <f>IF(Teams!A13="","",SUMIFS(Fixtures!$D:$D,Fixtures!$E:$E,Calculations!$C14,Fixtures!$D:$D,"&gt;=0"))</f>
        <v/>
      </c>
      <c r="P14" t="str">
        <f>IF(Teams!A13="","",SUMIFS(Fixtures!$B:$B,Fixtures!$E:$E,Calculations!$C14,Fixtures!$B:$B,"&gt;=0"))</f>
        <v/>
      </c>
      <c r="Q14" t="str">
        <f>IF(Teams!A13="","",O14-P14)</f>
        <v/>
      </c>
      <c r="R14" t="str">
        <f>IF(Teams!A13="","",$L14*Data!$B$2+$N14*Data!$B$3)</f>
        <v/>
      </c>
      <c r="S14" t="str">
        <f>IF(Teams!A13="","",J14+Q14)</f>
        <v/>
      </c>
      <c r="T14" t="str">
        <f>IF(Teams!A13="","",H14+O14)</f>
        <v/>
      </c>
      <c r="U14" t="str">
        <f>IF(Teams!A13="","",K14+R14)</f>
        <v/>
      </c>
      <c r="V14" t="str">
        <f>IF(Teams!A13="","",RANK(U14,$U$3:$U$22))</f>
        <v/>
      </c>
      <c r="W14" t="str">
        <f>IF(Teams!A13="","",SUMPRODUCT(($U$3:$U$22=U14)*($S$3:$S$22&gt;S14)))</f>
        <v/>
      </c>
      <c r="X14" t="str">
        <f>IF(Teams!A13="","",SUMPRODUCT(($U$3:$U$22=U14)*($S$3:$S$22=S14)*($T$3:$T$22&gt;T14)))</f>
        <v/>
      </c>
    </row>
    <row r="15" spans="1:24" x14ac:dyDescent="0.35">
      <c r="A15" t="str">
        <f>IF(Teams!A14="","",RANK($B15,$B$3:$B$20,1)+COUNTIF($B$3:$B15,$B15)-1)</f>
        <v/>
      </c>
      <c r="B15" t="str">
        <f>IF(Teams!A14="","",V15+W15+X15)</f>
        <v/>
      </c>
      <c r="C15" t="str">
        <f>IF(Teams!A14="","",Teams!A14)</f>
        <v/>
      </c>
      <c r="D15" t="str">
        <f>IF(Teams!A14="","",COUNTIFS(Fixtures!$A:$A,Calculations!$C15,Fixtures!$B:$B,"&gt;=0")+COUNTIFS(Fixtures!$E:$E,Calculations!$C15,Fixtures!$D:$D,"&gt;=0"))</f>
        <v/>
      </c>
      <c r="E15" t="str">
        <f>IF(Teams!A14="","",SUMPRODUCT((Fixtures!$A:$A=Calculations!$C15)*(Fixtures!$B:$B&gt;Fixtures!$D:$D)))</f>
        <v/>
      </c>
      <c r="F15" t="str">
        <f>IF(Teams!A14="","",SUMPRODUCT((Fixtures!$A:$A=Calculations!$C15)*(Fixtures!$B:$B&lt;Fixtures!$D:$D)))</f>
        <v/>
      </c>
      <c r="G15" t="str">
        <f>IF(Teams!A14="","",SUMPRODUCT((Fixtures!$A:$A=Calculations!$C15)*(Fixtures!$B:$B=Fixtures!$D:$D)*(Fixtures!$B:$B&lt;&gt;"")))</f>
        <v/>
      </c>
      <c r="H15" t="str">
        <f>IF(Teams!A14="","",SUMIFS(Fixtures!$B:$B,Fixtures!$A:$A,Calculations!$C15,Fixtures!$B:$B,"&gt;=0"))</f>
        <v/>
      </c>
      <c r="I15" t="str">
        <f>IF(Teams!A14="","",SUMIFS(Fixtures!$D:$D,Fixtures!$A:$A,Calculations!$C15,Fixtures!$D:$D,"&gt;=0"))</f>
        <v/>
      </c>
      <c r="J15" t="str">
        <f>IF(Teams!A14="","",H15-I15)</f>
        <v/>
      </c>
      <c r="K15" t="str">
        <f>IF(Teams!A14="","",$E15*Data!$B$2+$G15*Data!$B$3)</f>
        <v/>
      </c>
      <c r="L15" t="str">
        <f>IF(Teams!A14="","",SUMPRODUCT((Fixtures!$E:$E=Calculations!$C15)*(Fixtures!$D:$D&gt;Fixtures!$B:$B)))</f>
        <v/>
      </c>
      <c r="M15" t="str">
        <f>IF(Teams!A14="","",SUMPRODUCT((Fixtures!$E:$E=Calculations!$C15)*(Fixtures!$D:$D&lt;Fixtures!$B:$B)))</f>
        <v/>
      </c>
      <c r="N15" t="str">
        <f>IF(Teams!A14="","",SUMPRODUCT((Fixtures!$E:$E=Calculations!$C15)*(Fixtures!$D:$D=Fixtures!$B:$B)*(Fixtures!$D:$D&lt;&gt;"")))</f>
        <v/>
      </c>
      <c r="O15" t="str">
        <f>IF(Teams!A14="","",SUMIFS(Fixtures!$D:$D,Fixtures!$E:$E,Calculations!$C15,Fixtures!$D:$D,"&gt;=0"))</f>
        <v/>
      </c>
      <c r="P15" t="str">
        <f>IF(Teams!A14="","",SUMIFS(Fixtures!$B:$B,Fixtures!$E:$E,Calculations!$C15,Fixtures!$B:$B,"&gt;=0"))</f>
        <v/>
      </c>
      <c r="Q15" t="str">
        <f>IF(Teams!A14="","",O15-P15)</f>
        <v/>
      </c>
      <c r="R15" t="str">
        <f>IF(Teams!A14="","",$L15*Data!$B$2+$N15*Data!$B$3)</f>
        <v/>
      </c>
      <c r="S15" t="str">
        <f>IF(Teams!A14="","",J15+Q15)</f>
        <v/>
      </c>
      <c r="T15" t="str">
        <f>IF(Teams!A14="","",H15+O15)</f>
        <v/>
      </c>
      <c r="U15" t="str">
        <f>IF(Teams!A14="","",K15+R15)</f>
        <v/>
      </c>
      <c r="V15" t="str">
        <f>IF(Teams!A14="","",RANK(U15,$U$3:$U$22))</f>
        <v/>
      </c>
      <c r="W15" t="str">
        <f>IF(Teams!A14="","",SUMPRODUCT(($U$3:$U$22=U15)*($S$3:$S$22&gt;S15)))</f>
        <v/>
      </c>
      <c r="X15" t="str">
        <f>IF(Teams!A14="","",SUMPRODUCT(($U$3:$U$22=U15)*($S$3:$S$22=S15)*($T$3:$T$22&gt;T15)))</f>
        <v/>
      </c>
    </row>
    <row r="16" spans="1:24" x14ac:dyDescent="0.35">
      <c r="A16" t="str">
        <f>IF(Teams!A15="","",RANK($B16,$B$3:$B$20,1)+COUNTIF($B$3:$B16,$B16)-1)</f>
        <v/>
      </c>
      <c r="B16" t="str">
        <f>IF(Teams!A15="","",V16+W16+X16)</f>
        <v/>
      </c>
      <c r="C16" t="str">
        <f>IF(Teams!A15="","",Teams!A15)</f>
        <v/>
      </c>
      <c r="D16" t="str">
        <f>IF(Teams!A15="","",COUNTIFS(Fixtures!$A:$A,Calculations!$C16,Fixtures!$B:$B,"&gt;=0")+COUNTIFS(Fixtures!$E:$E,Calculations!$C16,Fixtures!$D:$D,"&gt;=0"))</f>
        <v/>
      </c>
      <c r="E16" t="str">
        <f>IF(Teams!A15="","",SUMPRODUCT((Fixtures!$A:$A=Calculations!$C16)*(Fixtures!$B:$B&gt;Fixtures!$D:$D)))</f>
        <v/>
      </c>
      <c r="F16" t="str">
        <f>IF(Teams!A15="","",SUMPRODUCT((Fixtures!$A:$A=Calculations!$C16)*(Fixtures!$B:$B&lt;Fixtures!$D:$D)))</f>
        <v/>
      </c>
      <c r="G16" t="str">
        <f>IF(Teams!A15="","",SUMPRODUCT((Fixtures!$A:$A=Calculations!$C16)*(Fixtures!$B:$B=Fixtures!$D:$D)*(Fixtures!$B:$B&lt;&gt;"")))</f>
        <v/>
      </c>
      <c r="H16" t="str">
        <f>IF(Teams!A15="","",SUMIFS(Fixtures!$B:$B,Fixtures!$A:$A,Calculations!$C16,Fixtures!$B:$B,"&gt;=0"))</f>
        <v/>
      </c>
      <c r="I16" t="str">
        <f>IF(Teams!A15="","",SUMIFS(Fixtures!$D:$D,Fixtures!$A:$A,Calculations!$C16,Fixtures!$D:$D,"&gt;=0"))</f>
        <v/>
      </c>
      <c r="J16" t="str">
        <f>IF(Teams!A15="","",H16-I16)</f>
        <v/>
      </c>
      <c r="K16" t="str">
        <f>IF(Teams!A15="","",$E16*Data!$B$2+$G16*Data!$B$3)</f>
        <v/>
      </c>
      <c r="L16" t="str">
        <f>IF(Teams!A15="","",SUMPRODUCT((Fixtures!$E:$E=Calculations!$C16)*(Fixtures!$D:$D&gt;Fixtures!$B:$B)))</f>
        <v/>
      </c>
      <c r="M16" t="str">
        <f>IF(Teams!A15="","",SUMPRODUCT((Fixtures!$E:$E=Calculations!$C16)*(Fixtures!$D:$D&lt;Fixtures!$B:$B)))</f>
        <v/>
      </c>
      <c r="N16" t="str">
        <f>IF(Teams!A15="","",SUMPRODUCT((Fixtures!$E:$E=Calculations!$C16)*(Fixtures!$D:$D=Fixtures!$B:$B)*(Fixtures!$D:$D&lt;&gt;"")))</f>
        <v/>
      </c>
      <c r="O16" t="str">
        <f>IF(Teams!A15="","",SUMIFS(Fixtures!$D:$D,Fixtures!$E:$E,Calculations!$C16,Fixtures!$D:$D,"&gt;=0"))</f>
        <v/>
      </c>
      <c r="P16" t="str">
        <f>IF(Teams!A15="","",SUMIFS(Fixtures!$B:$B,Fixtures!$E:$E,Calculations!$C16,Fixtures!$B:$B,"&gt;=0"))</f>
        <v/>
      </c>
      <c r="Q16" t="str">
        <f>IF(Teams!A15="","",O16-P16)</f>
        <v/>
      </c>
      <c r="R16" t="str">
        <f>IF(Teams!A15="","",$L16*Data!$B$2+$N16*Data!$B$3)</f>
        <v/>
      </c>
      <c r="S16" t="str">
        <f>IF(Teams!A15="","",J16+Q16)</f>
        <v/>
      </c>
      <c r="T16" t="str">
        <f>IF(Teams!A15="","",H16+O16)</f>
        <v/>
      </c>
      <c r="U16" t="str">
        <f>IF(Teams!A15="","",K16+R16)</f>
        <v/>
      </c>
      <c r="V16" t="str">
        <f>IF(Teams!A15="","",RANK(U16,$U$3:$U$22))</f>
        <v/>
      </c>
      <c r="W16" t="str">
        <f>IF(Teams!A15="","",SUMPRODUCT(($U$3:$U$22=U16)*($S$3:$S$22&gt;S16)))</f>
        <v/>
      </c>
      <c r="X16" t="str">
        <f>IF(Teams!A15="","",SUMPRODUCT(($U$3:$U$22=U16)*($S$3:$S$22=S16)*($T$3:$T$22&gt;T16)))</f>
        <v/>
      </c>
    </row>
    <row r="17" spans="1:24" x14ac:dyDescent="0.35">
      <c r="A17" t="str">
        <f>IF(Teams!A16="","",RANK($B17,$B$3:$B$20,1)+COUNTIF($B$3:$B17,$B17)-1)</f>
        <v/>
      </c>
      <c r="B17" t="str">
        <f>IF(Teams!A16="","",V17+W17+X17)</f>
        <v/>
      </c>
      <c r="C17" t="str">
        <f>IF(Teams!A16="","",Teams!A16)</f>
        <v/>
      </c>
      <c r="D17" t="str">
        <f>IF(Teams!A16="","",COUNTIFS(Fixtures!$A:$A,Calculations!$C17,Fixtures!$B:$B,"&gt;=0")+COUNTIFS(Fixtures!$E:$E,Calculations!$C17,Fixtures!$D:$D,"&gt;=0"))</f>
        <v/>
      </c>
      <c r="E17" t="str">
        <f>IF(Teams!A16="","",SUMPRODUCT((Fixtures!$A:$A=Calculations!$C17)*(Fixtures!$B:$B&gt;Fixtures!$D:$D)))</f>
        <v/>
      </c>
      <c r="F17" t="str">
        <f>IF(Teams!A16="","",SUMPRODUCT((Fixtures!$A:$A=Calculations!$C17)*(Fixtures!$B:$B&lt;Fixtures!$D:$D)))</f>
        <v/>
      </c>
      <c r="G17" t="str">
        <f>IF(Teams!A16="","",SUMPRODUCT((Fixtures!$A:$A=Calculations!$C17)*(Fixtures!$B:$B=Fixtures!$D:$D)*(Fixtures!$B:$B&lt;&gt;"")))</f>
        <v/>
      </c>
      <c r="H17" t="str">
        <f>IF(Teams!A16="","",SUMIFS(Fixtures!$B:$B,Fixtures!$A:$A,Calculations!$C17,Fixtures!$B:$B,"&gt;=0"))</f>
        <v/>
      </c>
      <c r="I17" t="str">
        <f>IF(Teams!A16="","",SUMIFS(Fixtures!$D:$D,Fixtures!$A:$A,Calculations!$C17,Fixtures!$D:$D,"&gt;=0"))</f>
        <v/>
      </c>
      <c r="J17" t="str">
        <f>IF(Teams!A16="","",H17-I17)</f>
        <v/>
      </c>
      <c r="K17" t="str">
        <f>IF(Teams!A16="","",$E17*Data!$B$2+$G17*Data!$B$3)</f>
        <v/>
      </c>
      <c r="L17" t="str">
        <f>IF(Teams!A16="","",SUMPRODUCT((Fixtures!$E:$E=Calculations!$C17)*(Fixtures!$D:$D&gt;Fixtures!$B:$B)))</f>
        <v/>
      </c>
      <c r="M17" t="str">
        <f>IF(Teams!A16="","",SUMPRODUCT((Fixtures!$E:$E=Calculations!$C17)*(Fixtures!$D:$D&lt;Fixtures!$B:$B)))</f>
        <v/>
      </c>
      <c r="N17" t="str">
        <f>IF(Teams!A16="","",SUMPRODUCT((Fixtures!$E:$E=Calculations!$C17)*(Fixtures!$D:$D=Fixtures!$B:$B)*(Fixtures!$D:$D&lt;&gt;"")))</f>
        <v/>
      </c>
      <c r="O17" t="str">
        <f>IF(Teams!A16="","",SUMIFS(Fixtures!$D:$D,Fixtures!$E:$E,Calculations!$C17,Fixtures!$D:$D,"&gt;=0"))</f>
        <v/>
      </c>
      <c r="P17" t="str">
        <f>IF(Teams!A16="","",SUMIFS(Fixtures!$B:$B,Fixtures!$E:$E,Calculations!$C17,Fixtures!$B:$B,"&gt;=0"))</f>
        <v/>
      </c>
      <c r="Q17" t="str">
        <f>IF(Teams!A16="","",O17-P17)</f>
        <v/>
      </c>
      <c r="R17" t="str">
        <f>IF(Teams!A16="","",$L17*Data!$B$2+$N17*Data!$B$3)</f>
        <v/>
      </c>
      <c r="S17" t="str">
        <f>IF(Teams!A16="","",J17+Q17)</f>
        <v/>
      </c>
      <c r="T17" t="str">
        <f>IF(Teams!A16="","",H17+O17)</f>
        <v/>
      </c>
      <c r="U17" t="str">
        <f>IF(Teams!A16="","",K17+R17)</f>
        <v/>
      </c>
      <c r="V17" t="str">
        <f>IF(Teams!A16="","",RANK(U17,$U$3:$U$22))</f>
        <v/>
      </c>
      <c r="W17" t="str">
        <f>IF(Teams!A16="","",SUMPRODUCT(($U$3:$U$22=U17)*($S$3:$S$22&gt;S17)))</f>
        <v/>
      </c>
      <c r="X17" t="str">
        <f>IF(Teams!A16="","",SUMPRODUCT(($U$3:$U$22=U17)*($S$3:$S$22=S17)*($T$3:$T$22&gt;T17)))</f>
        <v/>
      </c>
    </row>
    <row r="18" spans="1:24" x14ac:dyDescent="0.35">
      <c r="A18" t="str">
        <f>IF(Teams!A17="","",RANK($B18,$B$3:$B$20,1)+COUNTIF($B$3:$B18,$B18)-1)</f>
        <v/>
      </c>
      <c r="B18" t="str">
        <f>IF(Teams!A17="","",V18+W18+X18)</f>
        <v/>
      </c>
      <c r="C18" t="str">
        <f>IF(Teams!A17="","",Teams!A17)</f>
        <v/>
      </c>
      <c r="D18" t="str">
        <f>IF(Teams!A17="","",COUNTIFS(Fixtures!$A:$A,Calculations!$C18,Fixtures!$B:$B,"&gt;=0")+COUNTIFS(Fixtures!$E:$E,Calculations!$C18,Fixtures!$D:$D,"&gt;=0"))</f>
        <v/>
      </c>
      <c r="E18" t="str">
        <f>IF(Teams!A17="","",SUMPRODUCT((Fixtures!$A:$A=Calculations!$C18)*(Fixtures!$B:$B&gt;Fixtures!$D:$D)))</f>
        <v/>
      </c>
      <c r="F18" t="str">
        <f>IF(Teams!A17="","",SUMPRODUCT((Fixtures!$A:$A=Calculations!$C18)*(Fixtures!$B:$B&lt;Fixtures!$D:$D)))</f>
        <v/>
      </c>
      <c r="G18" t="str">
        <f>IF(Teams!A17="","",SUMPRODUCT((Fixtures!$A:$A=Calculations!$C18)*(Fixtures!$B:$B=Fixtures!$D:$D)*(Fixtures!$B:$B&lt;&gt;"")))</f>
        <v/>
      </c>
      <c r="H18" t="str">
        <f>IF(Teams!A17="","",SUMIFS(Fixtures!$B:$B,Fixtures!$A:$A,Calculations!$C18,Fixtures!$B:$B,"&gt;=0"))</f>
        <v/>
      </c>
      <c r="I18" t="str">
        <f>IF(Teams!A17="","",SUMIFS(Fixtures!$D:$D,Fixtures!$A:$A,Calculations!$C18,Fixtures!$D:$D,"&gt;=0"))</f>
        <v/>
      </c>
      <c r="J18" t="str">
        <f>IF(Teams!A17="","",H18-I18)</f>
        <v/>
      </c>
      <c r="K18" t="str">
        <f>IF(Teams!A17="","",$E18*Data!$B$2+$G18*Data!$B$3)</f>
        <v/>
      </c>
      <c r="L18" t="str">
        <f>IF(Teams!A17="","",SUMPRODUCT((Fixtures!$E:$E=Calculations!$C18)*(Fixtures!$D:$D&gt;Fixtures!$B:$B)))</f>
        <v/>
      </c>
      <c r="M18" t="str">
        <f>IF(Teams!A17="","",SUMPRODUCT((Fixtures!$E:$E=Calculations!$C18)*(Fixtures!$D:$D&lt;Fixtures!$B:$B)))</f>
        <v/>
      </c>
      <c r="N18" t="str">
        <f>IF(Teams!A17="","",SUMPRODUCT((Fixtures!$E:$E=Calculations!$C18)*(Fixtures!$D:$D=Fixtures!$B:$B)*(Fixtures!$D:$D&lt;&gt;"")))</f>
        <v/>
      </c>
      <c r="O18" t="str">
        <f>IF(Teams!A17="","",SUMIFS(Fixtures!$D:$D,Fixtures!$E:$E,Calculations!$C18,Fixtures!$D:$D,"&gt;=0"))</f>
        <v/>
      </c>
      <c r="P18" t="str">
        <f>IF(Teams!A17="","",SUMIFS(Fixtures!$B:$B,Fixtures!$E:$E,Calculations!$C18,Fixtures!$B:$B,"&gt;=0"))</f>
        <v/>
      </c>
      <c r="Q18" t="str">
        <f>IF(Teams!A17="","",O18-P18)</f>
        <v/>
      </c>
      <c r="R18" t="str">
        <f>IF(Teams!A17="","",$L18*Data!$B$2+$N18*Data!$B$3)</f>
        <v/>
      </c>
      <c r="S18" t="str">
        <f>IF(Teams!A17="","",J18+Q18)</f>
        <v/>
      </c>
      <c r="T18" t="str">
        <f>IF(Teams!A17="","",H18+O18)</f>
        <v/>
      </c>
      <c r="U18" t="str">
        <f>IF(Teams!A17="","",K18+R18)</f>
        <v/>
      </c>
      <c r="V18" t="str">
        <f>IF(Teams!A17="","",RANK(U18,$U$3:$U$22))</f>
        <v/>
      </c>
      <c r="W18" t="str">
        <f>IF(Teams!A17="","",SUMPRODUCT(($U$3:$U$22=U18)*($S$3:$S$22&gt;S18)))</f>
        <v/>
      </c>
      <c r="X18" t="str">
        <f>IF(Teams!A17="","",SUMPRODUCT(($U$3:$U$22=U18)*($S$3:$S$22=S18)*($T$3:$T$22&gt;T18)))</f>
        <v/>
      </c>
    </row>
    <row r="19" spans="1:24" x14ac:dyDescent="0.35">
      <c r="A19" t="str">
        <f>IF(Teams!A18="","",RANK($B19,$B$3:$B$20,1)+COUNTIF($B$3:$B19,$B19)-1)</f>
        <v/>
      </c>
      <c r="B19" t="str">
        <f>IF(Teams!A18="","",V19+W19+X19)</f>
        <v/>
      </c>
      <c r="C19" t="str">
        <f>IF(Teams!A18="","",Teams!A18)</f>
        <v/>
      </c>
      <c r="D19" t="str">
        <f>IF(Teams!A18="","",COUNTIFS(Fixtures!$A:$A,Calculations!$C19,Fixtures!$B:$B,"&gt;=0")+COUNTIFS(Fixtures!$E:$E,Calculations!$C19,Fixtures!$D:$D,"&gt;=0"))</f>
        <v/>
      </c>
      <c r="E19" t="str">
        <f>IF(Teams!A18="","",SUMPRODUCT((Fixtures!$A:$A=Calculations!$C19)*(Fixtures!$B:$B&gt;Fixtures!$D:$D)))</f>
        <v/>
      </c>
      <c r="F19" t="str">
        <f>IF(Teams!A18="","",SUMPRODUCT((Fixtures!$A:$A=Calculations!$C19)*(Fixtures!$B:$B&lt;Fixtures!$D:$D)))</f>
        <v/>
      </c>
      <c r="G19" t="str">
        <f>IF(Teams!A18="","",SUMPRODUCT((Fixtures!$A:$A=Calculations!$C19)*(Fixtures!$B:$B=Fixtures!$D:$D)*(Fixtures!$B:$B&lt;&gt;"")))</f>
        <v/>
      </c>
      <c r="H19" t="str">
        <f>IF(Teams!A18="","",SUMIFS(Fixtures!$B:$B,Fixtures!$A:$A,Calculations!$C19,Fixtures!$B:$B,"&gt;=0"))</f>
        <v/>
      </c>
      <c r="I19" t="str">
        <f>IF(Teams!A18="","",SUMIFS(Fixtures!$D:$D,Fixtures!$A:$A,Calculations!$C19,Fixtures!$D:$D,"&gt;=0"))</f>
        <v/>
      </c>
      <c r="J19" t="str">
        <f>IF(Teams!A18="","",H19-I19)</f>
        <v/>
      </c>
      <c r="K19" t="str">
        <f>IF(Teams!A18="","",$E19*Data!$B$2+$G19*Data!$B$3)</f>
        <v/>
      </c>
      <c r="L19" t="str">
        <f>IF(Teams!A18="","",SUMPRODUCT((Fixtures!$E:$E=Calculations!$C19)*(Fixtures!$D:$D&gt;Fixtures!$B:$B)))</f>
        <v/>
      </c>
      <c r="M19" t="str">
        <f>IF(Teams!A18="","",SUMPRODUCT((Fixtures!$E:$E=Calculations!$C19)*(Fixtures!$D:$D&lt;Fixtures!$B:$B)))</f>
        <v/>
      </c>
      <c r="N19" t="str">
        <f>IF(Teams!A18="","",SUMPRODUCT((Fixtures!$E:$E=Calculations!$C19)*(Fixtures!$D:$D=Fixtures!$B:$B)*(Fixtures!$D:$D&lt;&gt;"")))</f>
        <v/>
      </c>
      <c r="O19" t="str">
        <f>IF(Teams!A18="","",SUMIFS(Fixtures!$D:$D,Fixtures!$E:$E,Calculations!$C19,Fixtures!$D:$D,"&gt;=0"))</f>
        <v/>
      </c>
      <c r="P19" t="str">
        <f>IF(Teams!A18="","",SUMIFS(Fixtures!$B:$B,Fixtures!$E:$E,Calculations!$C19,Fixtures!$B:$B,"&gt;=0"))</f>
        <v/>
      </c>
      <c r="Q19" t="str">
        <f>IF(Teams!A18="","",O19-P19)</f>
        <v/>
      </c>
      <c r="R19" t="str">
        <f>IF(Teams!A18="","",$L19*Data!$B$2+$N19*Data!$B$3)</f>
        <v/>
      </c>
      <c r="S19" t="str">
        <f>IF(Teams!A18="","",J19+Q19)</f>
        <v/>
      </c>
      <c r="T19" t="str">
        <f>IF(Teams!A18="","",H19+O19)</f>
        <v/>
      </c>
      <c r="U19" t="str">
        <f>IF(Teams!A18="","",K19+R19)</f>
        <v/>
      </c>
      <c r="V19" t="str">
        <f>IF(Teams!A18="","",RANK(U19,$U$3:$U$22))</f>
        <v/>
      </c>
      <c r="W19" t="str">
        <f>IF(Teams!A18="","",SUMPRODUCT(($U$3:$U$22=U19)*($S$3:$S$22&gt;S19)))</f>
        <v/>
      </c>
      <c r="X19" t="str">
        <f>IF(Teams!A18="","",SUMPRODUCT(($U$3:$U$22=U19)*($S$3:$S$22=S19)*($T$3:$T$22&gt;T19)))</f>
        <v/>
      </c>
    </row>
    <row r="20" spans="1:24" x14ac:dyDescent="0.35">
      <c r="A20" t="str">
        <f>IF(Teams!A19="","",RANK($B20,$B$3:$B$20,1)+COUNTIF($B$3:$B20,$B20)-1)</f>
        <v/>
      </c>
      <c r="B20" t="str">
        <f>IF(Teams!A19="","",V20+W20+X20)</f>
        <v/>
      </c>
      <c r="C20" t="str">
        <f>IF(Teams!A19="","",Teams!A19)</f>
        <v/>
      </c>
      <c r="D20" t="str">
        <f>IF(Teams!A19="","",COUNTIFS(Fixtures!$A:$A,Calculations!$C20,Fixtures!$B:$B,"&gt;=0")+COUNTIFS(Fixtures!$E:$E,Calculations!$C20,Fixtures!$D:$D,"&gt;=0"))</f>
        <v/>
      </c>
      <c r="E20" t="str">
        <f>IF(Teams!A19="","",SUMPRODUCT((Fixtures!$A:$A=Calculations!$C20)*(Fixtures!$B:$B&gt;Fixtures!$D:$D)))</f>
        <v/>
      </c>
      <c r="F20" t="str">
        <f>IF(Teams!A19="","",SUMPRODUCT((Fixtures!$A:$A=Calculations!$C20)*(Fixtures!$B:$B&lt;Fixtures!$D:$D)))</f>
        <v/>
      </c>
      <c r="G20" t="str">
        <f>IF(Teams!A19="","",SUMPRODUCT((Fixtures!$A:$A=Calculations!$C20)*(Fixtures!$B:$B=Fixtures!$D:$D)*(Fixtures!$B:$B&lt;&gt;"")))</f>
        <v/>
      </c>
      <c r="H20" t="str">
        <f>IF(Teams!A19="","",SUMIFS(Fixtures!$B:$B,Fixtures!$A:$A,Calculations!$C20,Fixtures!$B:$B,"&gt;=0"))</f>
        <v/>
      </c>
      <c r="I20" t="str">
        <f>IF(Teams!A19="","",SUMIFS(Fixtures!$D:$D,Fixtures!$A:$A,Calculations!$C20,Fixtures!$D:$D,"&gt;=0"))</f>
        <v/>
      </c>
      <c r="J20" t="str">
        <f>IF(Teams!A19="","",H20-I20)</f>
        <v/>
      </c>
      <c r="K20" t="str">
        <f>IF(Teams!A19="","",$E20*Data!$B$2+$G20*Data!$B$3)</f>
        <v/>
      </c>
      <c r="L20" t="str">
        <f>IF(Teams!A19="","",SUMPRODUCT((Fixtures!$E:$E=Calculations!$C20)*(Fixtures!$D:$D&gt;Fixtures!$B:$B)))</f>
        <v/>
      </c>
      <c r="M20" t="str">
        <f>IF(Teams!A19="","",SUMPRODUCT((Fixtures!$E:$E=Calculations!$C20)*(Fixtures!$D:$D&lt;Fixtures!$B:$B)))</f>
        <v/>
      </c>
      <c r="N20" t="str">
        <f>IF(Teams!A19="","",SUMPRODUCT((Fixtures!$E:$E=Calculations!$C20)*(Fixtures!$D:$D=Fixtures!$B:$B)*(Fixtures!$D:$D&lt;&gt;"")))</f>
        <v/>
      </c>
      <c r="O20" t="str">
        <f>IF(Teams!A19="","",SUMIFS(Fixtures!$D:$D,Fixtures!$E:$E,Calculations!$C20,Fixtures!$D:$D,"&gt;=0"))</f>
        <v/>
      </c>
      <c r="P20" t="str">
        <f>IF(Teams!A19="","",SUMIFS(Fixtures!$B:$B,Fixtures!$E:$E,Calculations!$C20,Fixtures!$B:$B,"&gt;=0"))</f>
        <v/>
      </c>
      <c r="Q20" t="str">
        <f>IF(Teams!A19="","",O20-P20)</f>
        <v/>
      </c>
      <c r="R20" t="str">
        <f>IF(Teams!A19="","",$L20*Data!$B$2+$N20*Data!$B$3)</f>
        <v/>
      </c>
      <c r="S20" t="str">
        <f>IF(Teams!A19="","",J20+Q20)</f>
        <v/>
      </c>
      <c r="T20" t="str">
        <f>IF(Teams!A19="","",H20+O20)</f>
        <v/>
      </c>
      <c r="U20" t="str">
        <f>IF(Teams!A19="","",K20+R20)</f>
        <v/>
      </c>
      <c r="V20" t="str">
        <f>IF(Teams!A19="","",RANK(U20,$U$3:$U$22))</f>
        <v/>
      </c>
      <c r="W20" t="str">
        <f>IF(Teams!A19="","",SUMPRODUCT(($U$3:$U$22=U20)*($S$3:$S$22&gt;S20)))</f>
        <v/>
      </c>
      <c r="X20" t="str">
        <f>IF(Teams!A19="","",SUMPRODUCT(($U$3:$U$22=U20)*($S$3:$S$22=S20)*($T$3:$T$22&gt;T20)))</f>
        <v/>
      </c>
    </row>
    <row r="21" spans="1:24" x14ac:dyDescent="0.35">
      <c r="A21" t="str">
        <f>IF(Teams!A20="","",RANK($B21,$B$3:$B$20,1)+COUNTIF($B$3:$B21,$B21)-1)</f>
        <v/>
      </c>
      <c r="B21" t="str">
        <f>IF(Teams!A20="","",V21+W21+X21)</f>
        <v/>
      </c>
      <c r="C21" t="str">
        <f>IF(Teams!A20="","",Teams!A20)</f>
        <v/>
      </c>
      <c r="D21" t="str">
        <f>IF(Teams!A20="","",COUNTIFS(Fixtures!$A:$A,Calculations!$C21,Fixtures!$B:$B,"&gt;=0")+COUNTIFS(Fixtures!$E:$E,Calculations!$C21,Fixtures!$D:$D,"&gt;=0"))</f>
        <v/>
      </c>
      <c r="E21" t="str">
        <f>IF(Teams!A20="","",SUMPRODUCT((Fixtures!$A:$A=Calculations!$C21)*(Fixtures!$B:$B&gt;Fixtures!$D:$D)))</f>
        <v/>
      </c>
      <c r="F21" t="str">
        <f>IF(Teams!A20="","",SUMPRODUCT((Fixtures!$A:$A=Calculations!$C21)*(Fixtures!$B:$B&lt;Fixtures!$D:$D)))</f>
        <v/>
      </c>
      <c r="G21" t="str">
        <f>IF(Teams!A20="","",SUMPRODUCT((Fixtures!$A:$A=Calculations!$C21)*(Fixtures!$B:$B=Fixtures!$D:$D)*(Fixtures!$B:$B&lt;&gt;"")))</f>
        <v/>
      </c>
      <c r="H21" t="str">
        <f>IF(Teams!A20="","",SUMIFS(Fixtures!$B:$B,Fixtures!$A:$A,Calculations!$C21,Fixtures!$B:$B,"&gt;=0"))</f>
        <v/>
      </c>
      <c r="I21" t="str">
        <f>IF(Teams!A20="","",SUMIFS(Fixtures!$D:$D,Fixtures!$A:$A,Calculations!$C21,Fixtures!$D:$D,"&gt;=0"))</f>
        <v/>
      </c>
      <c r="J21" t="str">
        <f>IF(Teams!A20="","",H21-I21)</f>
        <v/>
      </c>
      <c r="K21" t="str">
        <f>IF(Teams!A20="","",$E21*Data!$B$2+$G21*Data!$B$3)</f>
        <v/>
      </c>
      <c r="L21" t="str">
        <f>IF(Teams!A20="","",SUMPRODUCT((Fixtures!$E:$E=Calculations!$C21)*(Fixtures!$D:$D&gt;Fixtures!$B:$B)))</f>
        <v/>
      </c>
      <c r="M21" t="str">
        <f>IF(Teams!A20="","",SUMPRODUCT((Fixtures!$E:$E=Calculations!$C21)*(Fixtures!$D:$D&lt;Fixtures!$B:$B)))</f>
        <v/>
      </c>
      <c r="N21" t="str">
        <f>IF(Teams!A20="","",SUMPRODUCT((Fixtures!$E:$E=Calculations!$C21)*(Fixtures!$D:$D=Fixtures!$B:$B)*(Fixtures!$D:$D&lt;&gt;"")))</f>
        <v/>
      </c>
      <c r="O21" t="str">
        <f>IF(Teams!A20="","",SUMIFS(Fixtures!$D:$D,Fixtures!$E:$E,Calculations!$C21,Fixtures!$D:$D,"&gt;=0"))</f>
        <v/>
      </c>
      <c r="P21" t="str">
        <f>IF(Teams!A20="","",SUMIFS(Fixtures!$B:$B,Fixtures!$E:$E,Calculations!$C21,Fixtures!$B:$B,"&gt;=0"))</f>
        <v/>
      </c>
      <c r="Q21" t="str">
        <f>IF(Teams!A20="","",O21-P21)</f>
        <v/>
      </c>
      <c r="R21" t="str">
        <f>IF(Teams!A20="","",$L21*Data!$B$2+$N21*Data!$B$3)</f>
        <v/>
      </c>
      <c r="S21" t="str">
        <f>IF(Teams!A20="","",J21+Q21)</f>
        <v/>
      </c>
      <c r="T21" t="str">
        <f>IF(Teams!A20="","",H21+O21)</f>
        <v/>
      </c>
      <c r="U21" t="str">
        <f>IF(Teams!A20="","",K21+R21)</f>
        <v/>
      </c>
      <c r="V21" t="str">
        <f>IF(Teams!A20="","",RANK(U21,$U$3:$U$22))</f>
        <v/>
      </c>
      <c r="W21" t="str">
        <f>IF(Teams!A20="","",SUMPRODUCT(($U$3:$U$22=U21)*($S$3:$S$22&gt;S21)))</f>
        <v/>
      </c>
      <c r="X21" t="str">
        <f>IF(Teams!A20="","",SUMPRODUCT(($U$3:$U$22=U21)*($S$3:$S$22=S21)*($T$3:$T$22&gt;T21)))</f>
        <v/>
      </c>
    </row>
    <row r="22" spans="1:24" x14ac:dyDescent="0.35">
      <c r="A22" t="str">
        <f>IF(Teams!A21="","",RANK($B22,$B$3:$B$20,1)+COUNTIF($B$3:$B22,$B22)-1)</f>
        <v/>
      </c>
      <c r="B22" t="str">
        <f>IF(Teams!A21="","",V22+W22+X22)</f>
        <v/>
      </c>
      <c r="C22" t="str">
        <f>IF(Teams!A21="","",Teams!A21)</f>
        <v/>
      </c>
      <c r="D22" t="str">
        <f>IF(Teams!A21="","",COUNTIFS(Fixtures!$A:$A,Calculations!$C22,Fixtures!$B:$B,"&gt;=0")+COUNTIFS(Fixtures!$E:$E,Calculations!$C22,Fixtures!$D:$D,"&gt;=0"))</f>
        <v/>
      </c>
      <c r="E22" t="str">
        <f>IF(Teams!A21="","",SUMPRODUCT((Fixtures!$A:$A=Calculations!$C22)*(Fixtures!$B:$B&gt;Fixtures!$D:$D)))</f>
        <v/>
      </c>
      <c r="F22" t="str">
        <f>IF(Teams!A21="","",SUMPRODUCT((Fixtures!$A:$A=Calculations!$C22)*(Fixtures!$B:$B&lt;Fixtures!$D:$D)))</f>
        <v/>
      </c>
      <c r="G22" t="str">
        <f>IF(Teams!A21="","",SUMPRODUCT((Fixtures!$A:$A=Calculations!$C22)*(Fixtures!$B:$B=Fixtures!$D:$D)*(Fixtures!$B:$B&lt;&gt;"")))</f>
        <v/>
      </c>
      <c r="H22" t="str">
        <f>IF(Teams!A21="","",SUMIFS(Fixtures!$B:$B,Fixtures!$A:$A,Calculations!$C22,Fixtures!$B:$B,"&gt;=0"))</f>
        <v/>
      </c>
      <c r="I22" t="str">
        <f>IF(Teams!A21="","",SUMIFS(Fixtures!$D:$D,Fixtures!$A:$A,Calculations!$C22,Fixtures!$D:$D,"&gt;=0"))</f>
        <v/>
      </c>
      <c r="J22" t="str">
        <f>IF(Teams!A21="","",H22-I22)</f>
        <v/>
      </c>
      <c r="K22" t="str">
        <f>IF(Teams!A21="","",$E22*Data!$B$2+$G22*Data!$B$3)</f>
        <v/>
      </c>
      <c r="L22" t="str">
        <f>IF(Teams!A21="","",SUMPRODUCT((Fixtures!$E:$E=Calculations!$C22)*(Fixtures!$D:$D&gt;Fixtures!$B:$B)))</f>
        <v/>
      </c>
      <c r="M22" t="str">
        <f>IF(Teams!A21="","",SUMPRODUCT((Fixtures!$E:$E=Calculations!$C22)*(Fixtures!$D:$D&lt;Fixtures!$B:$B)))</f>
        <v/>
      </c>
      <c r="N22" t="str">
        <f>IF(Teams!A21="","",SUMPRODUCT((Fixtures!$E:$E=Calculations!$C22)*(Fixtures!$D:$D=Fixtures!$B:$B)*(Fixtures!$D:$D&lt;&gt;"")))</f>
        <v/>
      </c>
      <c r="O22" t="str">
        <f>IF(Teams!A21="","",SUMIFS(Fixtures!$D:$D,Fixtures!$E:$E,Calculations!$C22,Fixtures!$D:$D,"&gt;=0"))</f>
        <v/>
      </c>
      <c r="P22" t="str">
        <f>IF(Teams!A21="","",SUMIFS(Fixtures!$B:$B,Fixtures!$E:$E,Calculations!$C22,Fixtures!$B:$B,"&gt;=0"))</f>
        <v/>
      </c>
      <c r="Q22" t="str">
        <f>IF(Teams!A21="","",O22-P22)</f>
        <v/>
      </c>
      <c r="R22" t="str">
        <f>IF(Teams!A21="","",$L22*Data!$B$2+$N22*Data!$B$3)</f>
        <v/>
      </c>
      <c r="S22" t="str">
        <f>IF(Teams!A21="","",J22+Q22)</f>
        <v/>
      </c>
      <c r="T22" t="str">
        <f>IF(Teams!A21="","",H22+O22)</f>
        <v/>
      </c>
      <c r="U22" t="str">
        <f>IF(Teams!A21="","",K22+R22)</f>
        <v/>
      </c>
      <c r="V22" t="str">
        <f>IF(Teams!A21="","",RANK(U22,$U$3:$U$22))</f>
        <v/>
      </c>
      <c r="W22" t="str">
        <f>IF(Teams!A21="","",SUMPRODUCT(($U$3:$U$22=U22)*($S$3:$S$22&gt;S22)))</f>
        <v/>
      </c>
      <c r="X22" t="str">
        <f>IF(Teams!A21="","",SUMPRODUCT(($U$3:$U$22=U22)*($S$3:$S$22=S22)*($T$3:$T$22&gt;T22)))</f>
        <v/>
      </c>
    </row>
    <row r="23" spans="1:24" x14ac:dyDescent="0.35">
      <c r="A23" t="str">
        <f>IF(Teams!A22="","",RANK($B23,$B$3:$B$20,1)+COUNTIF($B$3:$B23,$B23)-1)</f>
        <v/>
      </c>
      <c r="B23" t="str">
        <f>IF(Teams!A22="","",V23+W23+X23)</f>
        <v/>
      </c>
      <c r="C23" t="str">
        <f>IF(Teams!A22="","",Teams!A22)</f>
        <v/>
      </c>
      <c r="D23" t="str">
        <f>IF(Teams!A22="","",COUNTIFS(Fixtures!$A:$A,Calculations!$C23,Fixtures!$B:$B,"&gt;=0")+COUNTIFS(Fixtures!$E:$E,Calculations!$C23,Fixtures!$D:$D,"&gt;=0"))</f>
        <v/>
      </c>
      <c r="E23" t="str">
        <f>IF(Teams!A22="","",SUMPRODUCT((Fixtures!$A:$A=Calculations!$C23)*(Fixtures!$B:$B&gt;Fixtures!$D:$D)))</f>
        <v/>
      </c>
      <c r="F23" t="str">
        <f>IF(Teams!A22="","",SUMPRODUCT((Fixtures!$A:$A=Calculations!$C23)*(Fixtures!$B:$B&lt;Fixtures!$D:$D)))</f>
        <v/>
      </c>
      <c r="G23" t="str">
        <f>IF(Teams!A22="","",SUMPRODUCT((Fixtures!$A:$A=Calculations!$C23)*(Fixtures!$B:$B=Fixtures!$D:$D)*(Fixtures!$B:$B&lt;&gt;"")))</f>
        <v/>
      </c>
      <c r="H23" t="str">
        <f>IF(Teams!A22="","",SUMIFS(Fixtures!$B:$B,Fixtures!$A:$A,Calculations!$C23,Fixtures!$B:$B,"&gt;=0"))</f>
        <v/>
      </c>
      <c r="I23" t="str">
        <f>IF(Teams!A22="","",SUMIFS(Fixtures!$D:$D,Fixtures!$A:$A,Calculations!$C23,Fixtures!$D:$D,"&gt;=0"))</f>
        <v/>
      </c>
      <c r="J23" t="str">
        <f>IF(Teams!A22="","",H23-I23)</f>
        <v/>
      </c>
      <c r="K23" t="str">
        <f>IF(Teams!A22="","",$E23*Data!$B$2+$G23*Data!$B$3)</f>
        <v/>
      </c>
      <c r="L23" t="str">
        <f>IF(Teams!A22="","",SUMPRODUCT((Fixtures!$E:$E=Calculations!$C23)*(Fixtures!$D:$D&gt;Fixtures!$B:$B)))</f>
        <v/>
      </c>
      <c r="M23" t="str">
        <f>IF(Teams!A22="","",SUMPRODUCT((Fixtures!$E:$E=Calculations!$C23)*(Fixtures!$D:$D&lt;Fixtures!$B:$B)))</f>
        <v/>
      </c>
      <c r="N23" t="str">
        <f>IF(Teams!A22="","",SUMPRODUCT((Fixtures!$E:$E=Calculations!$C23)*(Fixtures!$D:$D=Fixtures!$B:$B)*(Fixtures!$D:$D&lt;&gt;"")))</f>
        <v/>
      </c>
      <c r="O23" t="str">
        <f>IF(Teams!A22="","",SUMIFS(Fixtures!$D:$D,Fixtures!$E:$E,Calculations!$C23,Fixtures!$D:$D,"&gt;=0"))</f>
        <v/>
      </c>
      <c r="P23" t="str">
        <f>IF(Teams!A22="","",SUMIFS(Fixtures!$B:$B,Fixtures!$E:$E,Calculations!$C23,Fixtures!$B:$B,"&gt;=0"))</f>
        <v/>
      </c>
      <c r="Q23" t="str">
        <f>IF(Teams!A22="","",O23-P23)</f>
        <v/>
      </c>
      <c r="R23" t="str">
        <f>IF(Teams!A22="","",$L23*Data!$B$2+$N23*Data!$B$3)</f>
        <v/>
      </c>
      <c r="S23" t="str">
        <f>IF(Teams!A22="","",J23+Q23)</f>
        <v/>
      </c>
      <c r="T23" t="str">
        <f>IF(Teams!A22="","",H23+O23)</f>
        <v/>
      </c>
      <c r="U23" t="str">
        <f>IF(Teams!A22="","",K23+R23)</f>
        <v/>
      </c>
      <c r="V23" t="str">
        <f>IF(Teams!A22="","",RANK(U23,$U$3:$U$22))</f>
        <v/>
      </c>
      <c r="W23" t="str">
        <f>IF(Teams!A22="","",SUMPRODUCT(($U$3:$U$22=U23)*($S$3:$S$22&gt;S23)))</f>
        <v/>
      </c>
      <c r="X23" t="str">
        <f>IF(Teams!A22="","",SUMPRODUCT(($U$3:$U$22=U23)*($S$3:$S$22=S23)*($T$3:$T$22&gt;T23)))</f>
        <v/>
      </c>
    </row>
    <row r="24" spans="1:24" x14ac:dyDescent="0.35">
      <c r="A24" t="str">
        <f>IF(Teams!A23="","",RANK($B24,$B$3:$B$20,1)+COUNTIF($B$3:$B24,$B24)-1)</f>
        <v/>
      </c>
      <c r="B24" t="str">
        <f>IF(Teams!A23="","",V24+W24+X24)</f>
        <v/>
      </c>
      <c r="C24" t="str">
        <f>IF(Teams!A23="","",Teams!A23)</f>
        <v/>
      </c>
      <c r="D24" t="str">
        <f>IF(Teams!A23="","",COUNTIFS(Fixtures!$A:$A,Calculations!$C24,Fixtures!$B:$B,"&gt;=0")+COUNTIFS(Fixtures!$E:$E,Calculations!$C24,Fixtures!$D:$D,"&gt;=0"))</f>
        <v/>
      </c>
      <c r="E24" t="str">
        <f>IF(Teams!A23="","",SUMPRODUCT((Fixtures!$A:$A=Calculations!$C24)*(Fixtures!$B:$B&gt;Fixtures!$D:$D)))</f>
        <v/>
      </c>
      <c r="F24" t="str">
        <f>IF(Teams!A23="","",SUMPRODUCT((Fixtures!$A:$A=Calculations!$C24)*(Fixtures!$B:$B&lt;Fixtures!$D:$D)))</f>
        <v/>
      </c>
      <c r="G24" t="str">
        <f>IF(Teams!A23="","",SUMPRODUCT((Fixtures!$A:$A=Calculations!$C24)*(Fixtures!$B:$B=Fixtures!$D:$D)*(Fixtures!$B:$B&lt;&gt;"")))</f>
        <v/>
      </c>
      <c r="H24" t="str">
        <f>IF(Teams!A23="","",SUMIFS(Fixtures!$B:$B,Fixtures!$A:$A,Calculations!$C24,Fixtures!$B:$B,"&gt;=0"))</f>
        <v/>
      </c>
      <c r="I24" t="str">
        <f>IF(Teams!A23="","",SUMIFS(Fixtures!$D:$D,Fixtures!$A:$A,Calculations!$C24,Fixtures!$D:$D,"&gt;=0"))</f>
        <v/>
      </c>
      <c r="J24" t="str">
        <f>IF(Teams!A23="","",H24-I24)</f>
        <v/>
      </c>
      <c r="K24" t="str">
        <f>IF(Teams!A23="","",$E24*Data!$B$2+$G24*Data!$B$3)</f>
        <v/>
      </c>
      <c r="L24" t="str">
        <f>IF(Teams!A23="","",SUMPRODUCT((Fixtures!$E:$E=Calculations!$C24)*(Fixtures!$D:$D&gt;Fixtures!$B:$B)))</f>
        <v/>
      </c>
      <c r="M24" t="str">
        <f>IF(Teams!A23="","",SUMPRODUCT((Fixtures!$E:$E=Calculations!$C24)*(Fixtures!$D:$D&lt;Fixtures!$B:$B)))</f>
        <v/>
      </c>
      <c r="N24" t="str">
        <f>IF(Teams!A23="","",SUMPRODUCT((Fixtures!$E:$E=Calculations!$C24)*(Fixtures!$D:$D=Fixtures!$B:$B)*(Fixtures!$D:$D&lt;&gt;"")))</f>
        <v/>
      </c>
      <c r="O24" t="str">
        <f>IF(Teams!A23="","",SUMIFS(Fixtures!$D:$D,Fixtures!$E:$E,Calculations!$C24,Fixtures!$D:$D,"&gt;=0"))</f>
        <v/>
      </c>
      <c r="P24" t="str">
        <f>IF(Teams!A23="","",SUMIFS(Fixtures!$B:$B,Fixtures!$E:$E,Calculations!$C24,Fixtures!$B:$B,"&gt;=0"))</f>
        <v/>
      </c>
      <c r="Q24" t="str">
        <f>IF(Teams!A23="","",O24-P24)</f>
        <v/>
      </c>
      <c r="R24" t="str">
        <f>IF(Teams!A23="","",$L24*Data!$B$2+$N24*Data!$B$3)</f>
        <v/>
      </c>
      <c r="S24" t="str">
        <f>IF(Teams!A23="","",J24+Q24)</f>
        <v/>
      </c>
      <c r="T24" t="str">
        <f>IF(Teams!A23="","",H24+O24)</f>
        <v/>
      </c>
      <c r="U24" t="str">
        <f>IF(Teams!A23="","",K24+R24)</f>
        <v/>
      </c>
      <c r="V24" t="str">
        <f>IF(Teams!A23="","",RANK(U24,$U$3:$U$22))</f>
        <v/>
      </c>
      <c r="W24" t="str">
        <f>IF(Teams!A23="","",SUMPRODUCT(($U$3:$U$22=U24)*($S$3:$S$22&gt;S24)))</f>
        <v/>
      </c>
      <c r="X24" t="str">
        <f>IF(Teams!A23="","",SUMPRODUCT(($U$3:$U$22=U24)*($S$3:$S$22=S24)*($T$3:$T$22&gt;T24)))</f>
        <v/>
      </c>
    </row>
    <row r="25" spans="1:24" x14ac:dyDescent="0.35">
      <c r="A25" t="str">
        <f>IF(Teams!A24="","",RANK($B25,$B$3:$B$20,1)+COUNTIF($B$3:$B25,$B25)-1)</f>
        <v/>
      </c>
      <c r="B25" t="str">
        <f>IF(Teams!A24="","",V25+W25+X25)</f>
        <v/>
      </c>
      <c r="C25" t="str">
        <f>IF(Teams!A24="","",Teams!A24)</f>
        <v/>
      </c>
      <c r="D25" t="str">
        <f>IF(Teams!A24="","",COUNTIFS(Fixtures!$A:$A,Calculations!$C25,Fixtures!$B:$B,"&gt;=0")+COUNTIFS(Fixtures!$E:$E,Calculations!$C25,Fixtures!$D:$D,"&gt;=0"))</f>
        <v/>
      </c>
      <c r="E25" t="str">
        <f>IF(Teams!A24="","",SUMPRODUCT((Fixtures!$A:$A=Calculations!$C25)*(Fixtures!$B:$B&gt;Fixtures!$D:$D)))</f>
        <v/>
      </c>
      <c r="F25" t="str">
        <f>IF(Teams!A24="","",SUMPRODUCT((Fixtures!$A:$A=Calculations!$C25)*(Fixtures!$B:$B&lt;Fixtures!$D:$D)))</f>
        <v/>
      </c>
      <c r="G25" t="str">
        <f>IF(Teams!A24="","",SUMPRODUCT((Fixtures!$A:$A=Calculations!$C25)*(Fixtures!$B:$B=Fixtures!$D:$D)*(Fixtures!$B:$B&lt;&gt;"")))</f>
        <v/>
      </c>
      <c r="H25" t="str">
        <f>IF(Teams!A24="","",SUMIFS(Fixtures!$B:$B,Fixtures!$A:$A,Calculations!$C25,Fixtures!$B:$B,"&gt;=0"))</f>
        <v/>
      </c>
      <c r="I25" t="str">
        <f>IF(Teams!A24="","",SUMIFS(Fixtures!$D:$D,Fixtures!$A:$A,Calculations!$C25,Fixtures!$D:$D,"&gt;=0"))</f>
        <v/>
      </c>
      <c r="J25" t="str">
        <f>IF(Teams!A24="","",H25-I25)</f>
        <v/>
      </c>
      <c r="K25" t="str">
        <f>IF(Teams!A24="","",$E25*Data!$B$2+$G25*Data!$B$3)</f>
        <v/>
      </c>
      <c r="L25" t="str">
        <f>IF(Teams!A24="","",SUMPRODUCT((Fixtures!$E:$E=Calculations!$C25)*(Fixtures!$D:$D&gt;Fixtures!$B:$B)))</f>
        <v/>
      </c>
      <c r="M25" t="str">
        <f>IF(Teams!A24="","",SUMPRODUCT((Fixtures!$E:$E=Calculations!$C25)*(Fixtures!$D:$D&lt;Fixtures!$B:$B)))</f>
        <v/>
      </c>
      <c r="N25" t="str">
        <f>IF(Teams!A24="","",SUMPRODUCT((Fixtures!$E:$E=Calculations!$C25)*(Fixtures!$D:$D=Fixtures!$B:$B)*(Fixtures!$D:$D&lt;&gt;"")))</f>
        <v/>
      </c>
      <c r="O25" t="str">
        <f>IF(Teams!A24="","",SUMIFS(Fixtures!$D:$D,Fixtures!$E:$E,Calculations!$C25,Fixtures!$D:$D,"&gt;=0"))</f>
        <v/>
      </c>
      <c r="P25" t="str">
        <f>IF(Teams!A24="","",SUMIFS(Fixtures!$B:$B,Fixtures!$E:$E,Calculations!$C25,Fixtures!$B:$B,"&gt;=0"))</f>
        <v/>
      </c>
      <c r="Q25" t="str">
        <f>IF(Teams!A24="","",O25-P25)</f>
        <v/>
      </c>
      <c r="R25" t="str">
        <f>IF(Teams!A24="","",$L25*Data!$B$2+$N25*Data!$B$3)</f>
        <v/>
      </c>
      <c r="S25" t="str">
        <f>IF(Teams!A24="","",J25+Q25)</f>
        <v/>
      </c>
      <c r="T25" t="str">
        <f>IF(Teams!A24="","",H25+O25)</f>
        <v/>
      </c>
      <c r="U25" t="str">
        <f>IF(Teams!A24="","",K25+R25)</f>
        <v/>
      </c>
      <c r="V25" t="str">
        <f>IF(Teams!A24="","",RANK(U25,$U$3:$U$22))</f>
        <v/>
      </c>
      <c r="W25" t="str">
        <f>IF(Teams!A24="","",SUMPRODUCT(($U$3:$U$22=U25)*($S$3:$S$22&gt;S25)))</f>
        <v/>
      </c>
      <c r="X25" t="str">
        <f>IF(Teams!A24="","",SUMPRODUCT(($U$3:$U$22=U25)*($S$3:$S$22=S25)*($T$3:$T$22&gt;T25)))</f>
        <v/>
      </c>
    </row>
    <row r="26" spans="1:24" x14ac:dyDescent="0.35">
      <c r="A26" t="str">
        <f>IF(Teams!A25="","",RANK($B26,$B$3:$B$20,1)+COUNTIF($B$3:$B26,$B26)-1)</f>
        <v/>
      </c>
      <c r="B26" t="str">
        <f>IF(Teams!A25="","",V26+W26+X26)</f>
        <v/>
      </c>
      <c r="C26" t="str">
        <f>IF(Teams!A25="","",Teams!A25)</f>
        <v/>
      </c>
      <c r="D26" t="str">
        <f>IF(Teams!A25="","",COUNTIFS(Fixtures!$A:$A,Calculations!$C26,Fixtures!$B:$B,"&gt;=0")+COUNTIFS(Fixtures!$E:$E,Calculations!$C26,Fixtures!$D:$D,"&gt;=0"))</f>
        <v/>
      </c>
      <c r="E26" t="str">
        <f>IF(Teams!A25="","",SUMPRODUCT((Fixtures!$A:$A=Calculations!$C26)*(Fixtures!$B:$B&gt;Fixtures!$D:$D)))</f>
        <v/>
      </c>
      <c r="F26" t="str">
        <f>IF(Teams!A25="","",SUMPRODUCT((Fixtures!$A:$A=Calculations!$C26)*(Fixtures!$B:$B&lt;Fixtures!$D:$D)))</f>
        <v/>
      </c>
      <c r="G26" t="str">
        <f>IF(Teams!A25="","",SUMPRODUCT((Fixtures!$A:$A=Calculations!$C26)*(Fixtures!$B:$B=Fixtures!$D:$D)*(Fixtures!$B:$B&lt;&gt;"")))</f>
        <v/>
      </c>
      <c r="H26" t="str">
        <f>IF(Teams!A25="","",SUMIFS(Fixtures!$B:$B,Fixtures!$A:$A,Calculations!$C26,Fixtures!$B:$B,"&gt;=0"))</f>
        <v/>
      </c>
      <c r="I26" t="str">
        <f>IF(Teams!A25="","",SUMIFS(Fixtures!$D:$D,Fixtures!$A:$A,Calculations!$C26,Fixtures!$D:$D,"&gt;=0"))</f>
        <v/>
      </c>
      <c r="J26" t="str">
        <f>IF(Teams!A25="","",H26-I26)</f>
        <v/>
      </c>
      <c r="K26" t="str">
        <f>IF(Teams!A25="","",$E26*Data!$B$2+$G26*Data!$B$3)</f>
        <v/>
      </c>
      <c r="L26" t="str">
        <f>IF(Teams!A25="","",SUMPRODUCT((Fixtures!$E:$E=Calculations!$C26)*(Fixtures!$D:$D&gt;Fixtures!$B:$B)))</f>
        <v/>
      </c>
      <c r="M26" t="str">
        <f>IF(Teams!A25="","",SUMPRODUCT((Fixtures!$E:$E=Calculations!$C26)*(Fixtures!$D:$D&lt;Fixtures!$B:$B)))</f>
        <v/>
      </c>
      <c r="N26" t="str">
        <f>IF(Teams!A25="","",SUMPRODUCT((Fixtures!$E:$E=Calculations!$C26)*(Fixtures!$D:$D=Fixtures!$B:$B)*(Fixtures!$D:$D&lt;&gt;"")))</f>
        <v/>
      </c>
      <c r="O26" t="str">
        <f>IF(Teams!A25="","",SUMIFS(Fixtures!$D:$D,Fixtures!$E:$E,Calculations!$C26,Fixtures!$D:$D,"&gt;=0"))</f>
        <v/>
      </c>
      <c r="P26" t="str">
        <f>IF(Teams!A25="","",SUMIFS(Fixtures!$B:$B,Fixtures!$E:$E,Calculations!$C26,Fixtures!$B:$B,"&gt;=0"))</f>
        <v/>
      </c>
      <c r="Q26" t="str">
        <f>IF(Teams!A25="","",O26-P26)</f>
        <v/>
      </c>
      <c r="R26" t="str">
        <f>IF(Teams!A25="","",$L26*Data!$B$2+$N26*Data!$B$3)</f>
        <v/>
      </c>
      <c r="S26" t="str">
        <f>IF(Teams!A25="","",J26+Q26)</f>
        <v/>
      </c>
      <c r="T26" t="str">
        <f>IF(Teams!A25="","",H26+O26)</f>
        <v/>
      </c>
      <c r="U26" t="str">
        <f>IF(Teams!A25="","",K26+R26)</f>
        <v/>
      </c>
      <c r="V26" t="str">
        <f>IF(Teams!A25="","",RANK(U26,$U$3:$U$22))</f>
        <v/>
      </c>
      <c r="W26" t="str">
        <f>IF(Teams!A25="","",SUMPRODUCT(($U$3:$U$22=U26)*($S$3:$S$22&gt;S26)))</f>
        <v/>
      </c>
      <c r="X26" t="str">
        <f>IF(Teams!A25="","",SUMPRODUCT(($U$3:$U$22=U26)*($S$3:$S$22=S26)*($T$3:$T$22&gt;T26)))</f>
        <v/>
      </c>
    </row>
    <row r="27" spans="1:24" x14ac:dyDescent="0.35">
      <c r="A27" t="str">
        <f>IF(Teams!A26="","",RANK($B27,$B$3:$B$20,1)+COUNTIF($B$3:$B27,$B27)-1)</f>
        <v/>
      </c>
      <c r="B27" t="str">
        <f>IF(Teams!A26="","",V27+W27+X27)</f>
        <v/>
      </c>
      <c r="C27" t="str">
        <f>IF(Teams!A26="","",Teams!A26)</f>
        <v/>
      </c>
      <c r="D27" t="str">
        <f>IF(Teams!A26="","",COUNTIFS(Fixtures!$A:$A,Calculations!$C27,Fixtures!$B:$B,"&gt;=0")+COUNTIFS(Fixtures!$E:$E,Calculations!$C27,Fixtures!$D:$D,"&gt;=0"))</f>
        <v/>
      </c>
      <c r="E27" t="str">
        <f>IF(Teams!A26="","",SUMPRODUCT((Fixtures!$A:$A=Calculations!$C27)*(Fixtures!$B:$B&gt;Fixtures!$D:$D)))</f>
        <v/>
      </c>
      <c r="F27" t="str">
        <f>IF(Teams!A26="","",SUMPRODUCT((Fixtures!$A:$A=Calculations!$C27)*(Fixtures!$B:$B&lt;Fixtures!$D:$D)))</f>
        <v/>
      </c>
      <c r="G27" t="str">
        <f>IF(Teams!A26="","",SUMPRODUCT((Fixtures!$A:$A=Calculations!$C27)*(Fixtures!$B:$B=Fixtures!$D:$D)*(Fixtures!$B:$B&lt;&gt;"")))</f>
        <v/>
      </c>
      <c r="H27" t="str">
        <f>IF(Teams!A26="","",SUMIFS(Fixtures!$B:$B,Fixtures!$A:$A,Calculations!$C27,Fixtures!$B:$B,"&gt;=0"))</f>
        <v/>
      </c>
      <c r="I27" t="str">
        <f>IF(Teams!A26="","",SUMIFS(Fixtures!$D:$D,Fixtures!$A:$A,Calculations!$C27,Fixtures!$D:$D,"&gt;=0"))</f>
        <v/>
      </c>
      <c r="J27" t="str">
        <f>IF(Teams!A26="","",H27-I27)</f>
        <v/>
      </c>
      <c r="K27" t="str">
        <f>IF(Teams!A26="","",$E27*Data!$B$2+$G27*Data!$B$3)</f>
        <v/>
      </c>
      <c r="L27" t="str">
        <f>IF(Teams!A26="","",SUMPRODUCT((Fixtures!$E:$E=Calculations!$C27)*(Fixtures!$D:$D&gt;Fixtures!$B:$B)))</f>
        <v/>
      </c>
      <c r="M27" t="str">
        <f>IF(Teams!A26="","",SUMPRODUCT((Fixtures!$E:$E=Calculations!$C27)*(Fixtures!$D:$D&lt;Fixtures!$B:$B)))</f>
        <v/>
      </c>
      <c r="N27" t="str">
        <f>IF(Teams!A26="","",SUMPRODUCT((Fixtures!$E:$E=Calculations!$C27)*(Fixtures!$D:$D=Fixtures!$B:$B)*(Fixtures!$D:$D&lt;&gt;"")))</f>
        <v/>
      </c>
      <c r="O27" t="str">
        <f>IF(Teams!A26="","",SUMIFS(Fixtures!$D:$D,Fixtures!$E:$E,Calculations!$C27,Fixtures!$D:$D,"&gt;=0"))</f>
        <v/>
      </c>
      <c r="P27" t="str">
        <f>IF(Teams!A26="","",SUMIFS(Fixtures!$B:$B,Fixtures!$E:$E,Calculations!$C27,Fixtures!$B:$B,"&gt;=0"))</f>
        <v/>
      </c>
      <c r="Q27" t="str">
        <f>IF(Teams!A26="","",O27-P27)</f>
        <v/>
      </c>
      <c r="R27" t="str">
        <f>IF(Teams!A26="","",$L27*Data!$B$2+$N27*Data!$B$3)</f>
        <v/>
      </c>
      <c r="S27" t="str">
        <f>IF(Teams!A26="","",J27+Q27)</f>
        <v/>
      </c>
      <c r="T27" t="str">
        <f>IF(Teams!A26="","",H27+O27)</f>
        <v/>
      </c>
      <c r="U27" t="str">
        <f>IF(Teams!A26="","",K27+R27)</f>
        <v/>
      </c>
      <c r="V27" t="str">
        <f>IF(Teams!A26="","",RANK(U27,$U$3:$U$22))</f>
        <v/>
      </c>
      <c r="W27" t="str">
        <f>IF(Teams!A26="","",SUMPRODUCT(($U$3:$U$22=U27)*($S$3:$S$22&gt;S27)))</f>
        <v/>
      </c>
      <c r="X27" t="str">
        <f>IF(Teams!A26="","",SUMPRODUCT(($U$3:$U$22=U27)*($S$3:$S$22=S27)*($T$3:$T$22&gt;T27)))</f>
        <v/>
      </c>
    </row>
    <row r="28" spans="1:24" x14ac:dyDescent="0.35">
      <c r="A28" t="str">
        <f>IF(Teams!A27="","",RANK($B28,$B$3:$B$20,1)+COUNTIF($B$3:$B28,$B28)-1)</f>
        <v/>
      </c>
      <c r="B28" t="str">
        <f>IF(Teams!A27="","",V28+W28+X28)</f>
        <v/>
      </c>
      <c r="C28" t="str">
        <f>IF(Teams!A27="","",Teams!A27)</f>
        <v/>
      </c>
      <c r="D28" t="str">
        <f>IF(Teams!A27="","",COUNTIFS(Fixtures!$A:$A,Calculations!$C28,Fixtures!$B:$B,"&gt;=0")+COUNTIFS(Fixtures!$E:$E,Calculations!$C28,Fixtures!$D:$D,"&gt;=0"))</f>
        <v/>
      </c>
      <c r="E28" t="str">
        <f>IF(Teams!A27="","",SUMPRODUCT((Fixtures!$A:$A=Calculations!$C28)*(Fixtures!$B:$B&gt;Fixtures!$D:$D)))</f>
        <v/>
      </c>
      <c r="F28" t="str">
        <f>IF(Teams!A27="","",SUMPRODUCT((Fixtures!$A:$A=Calculations!$C28)*(Fixtures!$B:$B&lt;Fixtures!$D:$D)))</f>
        <v/>
      </c>
      <c r="G28" t="str">
        <f>IF(Teams!A27="","",SUMPRODUCT((Fixtures!$A:$A=Calculations!$C28)*(Fixtures!$B:$B=Fixtures!$D:$D)*(Fixtures!$B:$B&lt;&gt;"")))</f>
        <v/>
      </c>
      <c r="H28" t="str">
        <f>IF(Teams!A27="","",SUMIFS(Fixtures!$B:$B,Fixtures!$A:$A,Calculations!$C28,Fixtures!$B:$B,"&gt;=0"))</f>
        <v/>
      </c>
      <c r="I28" t="str">
        <f>IF(Teams!A27="","",SUMIFS(Fixtures!$D:$D,Fixtures!$A:$A,Calculations!$C28,Fixtures!$D:$D,"&gt;=0"))</f>
        <v/>
      </c>
      <c r="J28" t="str">
        <f>IF(Teams!A27="","",H28-I28)</f>
        <v/>
      </c>
      <c r="K28" t="str">
        <f>IF(Teams!A27="","",$E28*Data!$B$2+$G28*Data!$B$3)</f>
        <v/>
      </c>
      <c r="L28" t="str">
        <f>IF(Teams!A27="","",SUMPRODUCT((Fixtures!$E:$E=Calculations!$C28)*(Fixtures!$D:$D&gt;Fixtures!$B:$B)))</f>
        <v/>
      </c>
      <c r="M28" t="str">
        <f>IF(Teams!A27="","",SUMPRODUCT((Fixtures!$E:$E=Calculations!$C28)*(Fixtures!$D:$D&lt;Fixtures!$B:$B)))</f>
        <v/>
      </c>
      <c r="N28" t="str">
        <f>IF(Teams!A27="","",SUMPRODUCT((Fixtures!$E:$E=Calculations!$C28)*(Fixtures!$D:$D=Fixtures!$B:$B)*(Fixtures!$D:$D&lt;&gt;"")))</f>
        <v/>
      </c>
      <c r="O28" t="str">
        <f>IF(Teams!A27="","",SUMIFS(Fixtures!$D:$D,Fixtures!$E:$E,Calculations!$C28,Fixtures!$D:$D,"&gt;=0"))</f>
        <v/>
      </c>
      <c r="P28" t="str">
        <f>IF(Teams!A27="","",SUMIFS(Fixtures!$B:$B,Fixtures!$E:$E,Calculations!$C28,Fixtures!$B:$B,"&gt;=0"))</f>
        <v/>
      </c>
      <c r="Q28" t="str">
        <f>IF(Teams!A27="","",O28-P28)</f>
        <v/>
      </c>
      <c r="R28" t="str">
        <f>IF(Teams!A27="","",$L28*Data!$B$2+$N28*Data!$B$3)</f>
        <v/>
      </c>
      <c r="S28" t="str">
        <f>IF(Teams!A27="","",J28+Q28)</f>
        <v/>
      </c>
      <c r="T28" t="str">
        <f>IF(Teams!A27="","",H28+O28)</f>
        <v/>
      </c>
      <c r="U28" t="str">
        <f>IF(Teams!A27="","",K28+R28)</f>
        <v/>
      </c>
      <c r="V28" t="str">
        <f>IF(Teams!A27="","",RANK(U28,$U$3:$U$22))</f>
        <v/>
      </c>
      <c r="W28" t="str">
        <f>IF(Teams!A27="","",SUMPRODUCT(($U$3:$U$22=U28)*($S$3:$S$22&gt;S28)))</f>
        <v/>
      </c>
      <c r="X28" t="str">
        <f>IF(Teams!A27="","",SUMPRODUCT(($U$3:$U$22=U28)*($S$3:$S$22=S28)*($T$3:$T$22&gt;T28)))</f>
        <v/>
      </c>
    </row>
    <row r="29" spans="1:24" x14ac:dyDescent="0.35">
      <c r="A29" t="str">
        <f>IF(Teams!A28="","",RANK($B29,$B$3:$B$20,1)+COUNTIF($B$3:$B29,$B29)-1)</f>
        <v/>
      </c>
      <c r="B29" t="str">
        <f>IF(Teams!A28="","",V29+W29+X29)</f>
        <v/>
      </c>
      <c r="C29" t="str">
        <f>IF(Teams!A28="","",Teams!A28)</f>
        <v/>
      </c>
      <c r="D29" t="str">
        <f>IF(Teams!A28="","",COUNTIFS(Fixtures!$A:$A,Calculations!$C29,Fixtures!$B:$B,"&gt;=0")+COUNTIFS(Fixtures!$E:$E,Calculations!$C29,Fixtures!$D:$D,"&gt;=0"))</f>
        <v/>
      </c>
      <c r="E29" t="str">
        <f>IF(Teams!A28="","",SUMPRODUCT((Fixtures!$A:$A=Calculations!$C29)*(Fixtures!$B:$B&gt;Fixtures!$D:$D)))</f>
        <v/>
      </c>
      <c r="F29" t="str">
        <f>IF(Teams!A28="","",SUMPRODUCT((Fixtures!$A:$A=Calculations!$C29)*(Fixtures!$B:$B&lt;Fixtures!$D:$D)))</f>
        <v/>
      </c>
      <c r="G29" t="str">
        <f>IF(Teams!A28="","",SUMPRODUCT((Fixtures!$A:$A=Calculations!$C29)*(Fixtures!$B:$B=Fixtures!$D:$D)*(Fixtures!$B:$B&lt;&gt;"")))</f>
        <v/>
      </c>
      <c r="H29" t="str">
        <f>IF(Teams!A28="","",SUMIFS(Fixtures!$B:$B,Fixtures!$A:$A,Calculations!$C29,Fixtures!$B:$B,"&gt;=0"))</f>
        <v/>
      </c>
      <c r="I29" t="str">
        <f>IF(Teams!A28="","",SUMIFS(Fixtures!$D:$D,Fixtures!$A:$A,Calculations!$C29,Fixtures!$D:$D,"&gt;=0"))</f>
        <v/>
      </c>
      <c r="J29" t="str">
        <f>IF(Teams!A28="","",H29-I29)</f>
        <v/>
      </c>
      <c r="K29" t="str">
        <f>IF(Teams!A28="","",$E29*Data!$B$2+$G29*Data!$B$3)</f>
        <v/>
      </c>
      <c r="L29" t="str">
        <f>IF(Teams!A28="","",SUMPRODUCT((Fixtures!$E:$E=Calculations!$C29)*(Fixtures!$D:$D&gt;Fixtures!$B:$B)))</f>
        <v/>
      </c>
      <c r="M29" t="str">
        <f>IF(Teams!A28="","",SUMPRODUCT((Fixtures!$E:$E=Calculations!$C29)*(Fixtures!$D:$D&lt;Fixtures!$B:$B)))</f>
        <v/>
      </c>
      <c r="N29" t="str">
        <f>IF(Teams!A28="","",SUMPRODUCT((Fixtures!$E:$E=Calculations!$C29)*(Fixtures!$D:$D=Fixtures!$B:$B)*(Fixtures!$D:$D&lt;&gt;"")))</f>
        <v/>
      </c>
      <c r="O29" t="str">
        <f>IF(Teams!A28="","",SUMIFS(Fixtures!$D:$D,Fixtures!$E:$E,Calculations!$C29,Fixtures!$D:$D,"&gt;=0"))</f>
        <v/>
      </c>
      <c r="P29" t="str">
        <f>IF(Teams!A28="","",SUMIFS(Fixtures!$B:$B,Fixtures!$E:$E,Calculations!$C29,Fixtures!$B:$B,"&gt;=0"))</f>
        <v/>
      </c>
      <c r="Q29" t="str">
        <f>IF(Teams!A28="","",O29-P29)</f>
        <v/>
      </c>
      <c r="R29" t="str">
        <f>IF(Teams!A28="","",$L29*Data!$B$2+$N29*Data!$B$3)</f>
        <v/>
      </c>
      <c r="S29" t="str">
        <f>IF(Teams!A28="","",J29+Q29)</f>
        <v/>
      </c>
      <c r="T29" t="str">
        <f>IF(Teams!A28="","",H29+O29)</f>
        <v/>
      </c>
      <c r="U29" t="str">
        <f>IF(Teams!A28="","",K29+R29)</f>
        <v/>
      </c>
      <c r="V29" t="str">
        <f>IF(Teams!A28="","",RANK(U29,$U$3:$U$22))</f>
        <v/>
      </c>
      <c r="W29" t="str">
        <f>IF(Teams!A28="","",SUMPRODUCT(($U$3:$U$22=U29)*($S$3:$S$22&gt;S29)))</f>
        <v/>
      </c>
      <c r="X29" t="str">
        <f>IF(Teams!A28="","",SUMPRODUCT(($U$3:$U$22=U29)*($S$3:$S$22=S29)*($T$3:$T$22&gt;T29)))</f>
        <v/>
      </c>
    </row>
    <row r="30" spans="1:24" x14ac:dyDescent="0.35">
      <c r="A30" t="str">
        <f>IF(Teams!A29="","",RANK($B30,$B$3:$B$20,1)+COUNTIF($B$3:$B30,$B30)-1)</f>
        <v/>
      </c>
      <c r="B30" t="str">
        <f>IF(Teams!A29="","",V30+W30+X30)</f>
        <v/>
      </c>
      <c r="C30" t="str">
        <f>IF(Teams!A29="","",Teams!A29)</f>
        <v/>
      </c>
      <c r="D30" t="str">
        <f>IF(Teams!A29="","",COUNTIFS(Fixtures!$A:$A,Calculations!$C30,Fixtures!$B:$B,"&gt;=0")+COUNTIFS(Fixtures!$E:$E,Calculations!$C30,Fixtures!$D:$D,"&gt;=0"))</f>
        <v/>
      </c>
      <c r="E30" t="str">
        <f>IF(Teams!A29="","",SUMPRODUCT((Fixtures!$A:$A=Calculations!$C30)*(Fixtures!$B:$B&gt;Fixtures!$D:$D)))</f>
        <v/>
      </c>
      <c r="F30" t="str">
        <f>IF(Teams!A29="","",SUMPRODUCT((Fixtures!$A:$A=Calculations!$C30)*(Fixtures!$B:$B&lt;Fixtures!$D:$D)))</f>
        <v/>
      </c>
      <c r="G30" t="str">
        <f>IF(Teams!A29="","",SUMPRODUCT((Fixtures!$A:$A=Calculations!$C30)*(Fixtures!$B:$B=Fixtures!$D:$D)*(Fixtures!$B:$B&lt;&gt;"")))</f>
        <v/>
      </c>
      <c r="H30" t="str">
        <f>IF(Teams!A29="","",SUMIFS(Fixtures!$B:$B,Fixtures!$A:$A,Calculations!$C30,Fixtures!$B:$B,"&gt;=0"))</f>
        <v/>
      </c>
      <c r="I30" t="str">
        <f>IF(Teams!A29="","",SUMIFS(Fixtures!$D:$D,Fixtures!$A:$A,Calculations!$C30,Fixtures!$D:$D,"&gt;=0"))</f>
        <v/>
      </c>
      <c r="J30" t="str">
        <f>IF(Teams!A29="","",H30-I30)</f>
        <v/>
      </c>
      <c r="K30" t="str">
        <f>IF(Teams!A29="","",$E30*Data!$B$2+$G30*Data!$B$3)</f>
        <v/>
      </c>
      <c r="L30" t="str">
        <f>IF(Teams!A29="","",SUMPRODUCT((Fixtures!$E:$E=Calculations!$C30)*(Fixtures!$D:$D&gt;Fixtures!$B:$B)))</f>
        <v/>
      </c>
      <c r="M30" t="str">
        <f>IF(Teams!A29="","",SUMPRODUCT((Fixtures!$E:$E=Calculations!$C30)*(Fixtures!$D:$D&lt;Fixtures!$B:$B)))</f>
        <v/>
      </c>
      <c r="N30" t="str">
        <f>IF(Teams!A29="","",SUMPRODUCT((Fixtures!$E:$E=Calculations!$C30)*(Fixtures!$D:$D=Fixtures!$B:$B)*(Fixtures!$D:$D&lt;&gt;"")))</f>
        <v/>
      </c>
      <c r="O30" t="str">
        <f>IF(Teams!A29="","",SUMIFS(Fixtures!$D:$D,Fixtures!$E:$E,Calculations!$C30,Fixtures!$D:$D,"&gt;=0"))</f>
        <v/>
      </c>
      <c r="P30" t="str">
        <f>IF(Teams!A29="","",SUMIFS(Fixtures!$B:$B,Fixtures!$E:$E,Calculations!$C30,Fixtures!$B:$B,"&gt;=0"))</f>
        <v/>
      </c>
      <c r="Q30" t="str">
        <f>IF(Teams!A29="","",O30-P30)</f>
        <v/>
      </c>
      <c r="R30" t="str">
        <f>IF(Teams!A29="","",$L30*Data!$B$2+$N30*Data!$B$3)</f>
        <v/>
      </c>
      <c r="S30" t="str">
        <f>IF(Teams!A29="","",J30+Q30)</f>
        <v/>
      </c>
      <c r="T30" t="str">
        <f>IF(Teams!A29="","",H30+O30)</f>
        <v/>
      </c>
      <c r="U30" t="str">
        <f>IF(Teams!A29="","",K30+R30)</f>
        <v/>
      </c>
      <c r="V30" t="str">
        <f>IF(Teams!A29="","",RANK(U30,$U$3:$U$22))</f>
        <v/>
      </c>
      <c r="W30" t="str">
        <f>IF(Teams!A29="","",SUMPRODUCT(($U$3:$U$22=U30)*($S$3:$S$22&gt;S30)))</f>
        <v/>
      </c>
      <c r="X30" t="str">
        <f>IF(Teams!A29="","",SUMPRODUCT(($U$3:$U$22=U30)*($S$3:$S$22=S30)*($T$3:$T$22&gt;T30)))</f>
        <v/>
      </c>
    </row>
    <row r="31" spans="1:24" x14ac:dyDescent="0.35">
      <c r="A31" t="str">
        <f>IF(Teams!A30="","",RANK($B31,$B$3:$B$20,1)+COUNTIF($B$3:$B31,$B31)-1)</f>
        <v/>
      </c>
      <c r="B31" t="str">
        <f>IF(Teams!A30="","",V31+W31+X31)</f>
        <v/>
      </c>
      <c r="C31" t="str">
        <f>IF(Teams!A30="","",Teams!A30)</f>
        <v/>
      </c>
      <c r="D31" t="str">
        <f>IF(Teams!A30="","",COUNTIFS(Fixtures!$A:$A,Calculations!$C31,Fixtures!$B:$B,"&gt;=0")+COUNTIFS(Fixtures!$E:$E,Calculations!$C31,Fixtures!$D:$D,"&gt;=0"))</f>
        <v/>
      </c>
      <c r="E31" t="str">
        <f>IF(Teams!A30="","",SUMPRODUCT((Fixtures!$A:$A=Calculations!$C31)*(Fixtures!$B:$B&gt;Fixtures!$D:$D)))</f>
        <v/>
      </c>
      <c r="F31" t="str">
        <f>IF(Teams!A30="","",SUMPRODUCT((Fixtures!$A:$A=Calculations!$C31)*(Fixtures!$B:$B&lt;Fixtures!$D:$D)))</f>
        <v/>
      </c>
      <c r="G31" t="str">
        <f>IF(Teams!A30="","",SUMPRODUCT((Fixtures!$A:$A=Calculations!$C31)*(Fixtures!$B:$B=Fixtures!$D:$D)*(Fixtures!$B:$B&lt;&gt;"")))</f>
        <v/>
      </c>
      <c r="H31" t="str">
        <f>IF(Teams!A30="","",SUMIFS(Fixtures!$B:$B,Fixtures!$A:$A,Calculations!$C31,Fixtures!$B:$B,"&gt;=0"))</f>
        <v/>
      </c>
      <c r="I31" t="str">
        <f>IF(Teams!A30="","",SUMIFS(Fixtures!$D:$D,Fixtures!$A:$A,Calculations!$C31,Fixtures!$D:$D,"&gt;=0"))</f>
        <v/>
      </c>
      <c r="J31" t="str">
        <f>IF(Teams!A30="","",H31-I31)</f>
        <v/>
      </c>
      <c r="K31" t="str">
        <f>IF(Teams!A30="","",$E31*Data!$B$2+$G31*Data!$B$3)</f>
        <v/>
      </c>
      <c r="L31" t="str">
        <f>IF(Teams!A30="","",SUMPRODUCT((Fixtures!$E:$E=Calculations!$C31)*(Fixtures!$D:$D&gt;Fixtures!$B:$B)))</f>
        <v/>
      </c>
      <c r="M31" t="str">
        <f>IF(Teams!A30="","",SUMPRODUCT((Fixtures!$E:$E=Calculations!$C31)*(Fixtures!$D:$D&lt;Fixtures!$B:$B)))</f>
        <v/>
      </c>
      <c r="N31" t="str">
        <f>IF(Teams!A30="","",SUMPRODUCT((Fixtures!$E:$E=Calculations!$C31)*(Fixtures!$D:$D=Fixtures!$B:$B)*(Fixtures!$D:$D&lt;&gt;"")))</f>
        <v/>
      </c>
      <c r="O31" t="str">
        <f>IF(Teams!A30="","",SUMIFS(Fixtures!$D:$D,Fixtures!$E:$E,Calculations!$C31,Fixtures!$D:$D,"&gt;=0"))</f>
        <v/>
      </c>
      <c r="P31" t="str">
        <f>IF(Teams!A30="","",SUMIFS(Fixtures!$B:$B,Fixtures!$E:$E,Calculations!$C31,Fixtures!$B:$B,"&gt;=0"))</f>
        <v/>
      </c>
      <c r="Q31" t="str">
        <f>IF(Teams!A30="","",O31-P31)</f>
        <v/>
      </c>
      <c r="R31" t="str">
        <f>IF(Teams!A30="","",$L31*Data!$B$2+$N31*Data!$B$3)</f>
        <v/>
      </c>
      <c r="S31" t="str">
        <f>IF(Teams!A30="","",J31+Q31)</f>
        <v/>
      </c>
      <c r="T31" t="str">
        <f>IF(Teams!A30="","",H31+O31)</f>
        <v/>
      </c>
      <c r="U31" t="str">
        <f>IF(Teams!A30="","",K31+R31)</f>
        <v/>
      </c>
      <c r="V31" t="str">
        <f>IF(Teams!A30="","",RANK(U31,$U$3:$U$22))</f>
        <v/>
      </c>
      <c r="W31" t="str">
        <f>IF(Teams!A30="","",SUMPRODUCT(($U$3:$U$22=U31)*($S$3:$S$22&gt;S31)))</f>
        <v/>
      </c>
      <c r="X31" t="str">
        <f>IF(Teams!A30="","",SUMPRODUCT(($U$3:$U$22=U31)*($S$3:$S$22=S31)*($T$3:$T$22&gt;T31)))</f>
        <v/>
      </c>
    </row>
  </sheetData>
  <mergeCells count="2">
    <mergeCell ref="E1:K1"/>
    <mergeCell ref="L1:R1"/>
  </mergeCells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31"/>
  <sheetViews>
    <sheetView showGridLines="0" workbookViewId="0">
      <selection activeCell="B3" sqref="B3"/>
    </sheetView>
  </sheetViews>
  <sheetFormatPr defaultRowHeight="14.5" x14ac:dyDescent="0.35"/>
  <cols>
    <col min="2" max="2" width="21.54296875" bestFit="1" customWidth="1"/>
    <col min="3" max="15" width="5.6328125" customWidth="1"/>
  </cols>
  <sheetData>
    <row r="1" spans="1:17" x14ac:dyDescent="0.35">
      <c r="D1" s="15" t="s">
        <v>12</v>
      </c>
      <c r="E1" s="15"/>
      <c r="F1" s="15"/>
      <c r="G1" s="15"/>
      <c r="H1" s="15"/>
      <c r="I1" s="14" t="s">
        <v>13</v>
      </c>
      <c r="J1" s="14"/>
      <c r="K1" s="14"/>
      <c r="L1" s="14"/>
      <c r="M1" s="14"/>
      <c r="N1" s="5"/>
      <c r="O1" s="5"/>
    </row>
    <row r="2" spans="1:17" x14ac:dyDescent="0.35">
      <c r="A2" s="6" t="s">
        <v>28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</row>
    <row r="3" spans="1:17" x14ac:dyDescent="0.35">
      <c r="A3">
        <f>IF(Calculations!$C3="","",ROW($B3)-2)</f>
        <v>1</v>
      </c>
      <c r="B3" t="str">
        <f>IF(Calculations!$C3="","",VLOOKUP(MIN(Calculations!$A$3:$A$31),Calculations!$A$3:$C$31,3,FALSE))</f>
        <v xml:space="preserve">Northwich Sapphires </v>
      </c>
      <c r="C3" s="7">
        <f>IF(Calculations!$C3="","",VLOOKUP($B3,Calculations!$C$3:$T$31,2,FALSE))</f>
        <v>0</v>
      </c>
      <c r="D3" s="7">
        <f>IF(Calculations!$C3="","",VLOOKUP($B3,Calculations!$C$3:$T$31,3,FALSE))</f>
        <v>0</v>
      </c>
      <c r="E3" s="7">
        <f>IF(Calculations!$C3="","",VLOOKUP($B3,Calculations!$C$3:$T$31,4,FALSE))</f>
        <v>0</v>
      </c>
      <c r="F3" s="7">
        <f>IF(Calculations!$C3="","",VLOOKUP($B3,Calculations!$C$3:$T$31,5,FALSE))</f>
        <v>0</v>
      </c>
      <c r="G3" s="7">
        <f>IF(Calculations!$C3="","",VLOOKUP($B3,Calculations!$C$3:$T$31,6,FALSE))</f>
        <v>0</v>
      </c>
      <c r="H3" s="7">
        <f>IF(Calculations!$C3="","",VLOOKUP($B3,Calculations!$C$3:$T$31,7,FALSE))</f>
        <v>0</v>
      </c>
      <c r="I3" s="7">
        <f>IF(Calculations!$C3="","",VLOOKUP($B3,Calculations!$C$3:$T$31,10,FALSE))</f>
        <v>0</v>
      </c>
      <c r="J3" s="7">
        <f>IF(Calculations!$C3="","",VLOOKUP($B3,Calculations!$C$3:$T$31,11,FALSE))</f>
        <v>0</v>
      </c>
      <c r="K3" s="7">
        <f>IF(Calculations!$C3="","",VLOOKUP($B3,Calculations!$C$3:$T$31,12,FALSE))</f>
        <v>0</v>
      </c>
      <c r="L3" s="7">
        <f>IF(Calculations!$C3="","",VLOOKUP($B3,Calculations!$C$3:$T$31,13,FALSE))</f>
        <v>0</v>
      </c>
      <c r="M3" s="7">
        <f>IF(Calculations!$C3="","",VLOOKUP($B3,Calculations!$C$3:$T$31,14,FALSE))</f>
        <v>0</v>
      </c>
      <c r="N3" s="7">
        <f>IF(Calculations!$C3="","",VLOOKUP($B3,Calculations!$C$3:$T$31,17,FALSE))</f>
        <v>0</v>
      </c>
      <c r="O3" s="7">
        <f>IF(Calculations!$C3="","",VLOOKUP($B3,Calculations!$C$3:$U$31,19,FALSE))</f>
        <v>0</v>
      </c>
      <c r="Q3" t="s">
        <v>10</v>
      </c>
    </row>
    <row r="4" spans="1:17" x14ac:dyDescent="0.35">
      <c r="A4">
        <f>IF(Calculations!$C4="","",ROW($B4)-2)</f>
        <v>2</v>
      </c>
      <c r="B4" t="str">
        <f>IF(Calculations!$C4="","",VLOOKUP(SMALL(Calculations!$A$3:$A$31,A4),Calculations!$A$3:$C$31,3,FALSE))</f>
        <v>Ribble Valley Netball Club</v>
      </c>
      <c r="C4" s="7">
        <f>IF(Calculations!$C4="","",VLOOKUP($B4,Calculations!$C$3:$T$31,2,FALSE))</f>
        <v>0</v>
      </c>
      <c r="D4" s="7">
        <f>IF(Calculations!$C4="","",VLOOKUP($B4,Calculations!$C$3:$T$31,3,FALSE))</f>
        <v>0</v>
      </c>
      <c r="E4" s="7">
        <f>IF(Calculations!$C4="","",VLOOKUP($B4,Calculations!$C$3:$T$31,4,FALSE))</f>
        <v>0</v>
      </c>
      <c r="F4" s="7">
        <f>IF(Calculations!$C4="","",VLOOKUP($B4,Calculations!$C$3:$T$31,5,FALSE))</f>
        <v>0</v>
      </c>
      <c r="G4" s="7">
        <f>IF(Calculations!$C4="","",VLOOKUP($B4,Calculations!$C$3:$T$31,6,FALSE))</f>
        <v>0</v>
      </c>
      <c r="H4" s="7">
        <f>IF(Calculations!$C4="","",VLOOKUP($B4,Calculations!$C$3:$T$31,7,FALSE))</f>
        <v>0</v>
      </c>
      <c r="I4" s="7">
        <f>IF(Calculations!$C4="","",VLOOKUP($B4,Calculations!$C$3:$T$31,10,FALSE))</f>
        <v>0</v>
      </c>
      <c r="J4" s="7">
        <f>IF(Calculations!$C4="","",VLOOKUP($B4,Calculations!$C$3:$T$31,11,FALSE))</f>
        <v>0</v>
      </c>
      <c r="K4" s="7">
        <f>IF(Calculations!$C4="","",VLOOKUP($B4,Calculations!$C$3:$T$31,12,FALSE))</f>
        <v>0</v>
      </c>
      <c r="L4" s="7">
        <f>IF(Calculations!$C4="","",VLOOKUP($B4,Calculations!$C$3:$T$31,13,FALSE))</f>
        <v>0</v>
      </c>
      <c r="M4" s="7">
        <f>IF(Calculations!$C4="","",VLOOKUP($B4,Calculations!$C$3:$T$31,14,FALSE))</f>
        <v>0</v>
      </c>
      <c r="N4" s="7">
        <f>IF(Calculations!$C4="","",VLOOKUP($B4,Calculations!$C$3:$T$31,17,FALSE))</f>
        <v>0</v>
      </c>
      <c r="O4" s="7">
        <f>IF(Calculations!$C4="","",VLOOKUP($B4,Calculations!$C$3:$U$31,19,FALSE))</f>
        <v>0</v>
      </c>
      <c r="Q4" s="4" t="s">
        <v>11</v>
      </c>
    </row>
    <row r="5" spans="1:17" x14ac:dyDescent="0.35">
      <c r="A5">
        <f>IF(Calculations!$C5="","",ROW($B5)-2)</f>
        <v>3</v>
      </c>
      <c r="B5" t="str">
        <f>IF(Calculations!$C5="","",VLOOKUP(SMALL(Calculations!$A$3:$A$31,A5),Calculations!$A$3:$C$31,3,FALSE))</f>
        <v>Darwen</v>
      </c>
      <c r="C5" s="7">
        <f>IF(Calculations!$C5="","",VLOOKUP($B5,Calculations!$C$3:$T$31,2,FALSE))</f>
        <v>0</v>
      </c>
      <c r="D5" s="7">
        <f>IF(Calculations!$C5="","",VLOOKUP($B5,Calculations!$C$3:$T$31,3,FALSE))</f>
        <v>0</v>
      </c>
      <c r="E5" s="7">
        <f>IF(Calculations!$C5="","",VLOOKUP($B5,Calculations!$C$3:$T$31,4,FALSE))</f>
        <v>0</v>
      </c>
      <c r="F5" s="7">
        <f>IF(Calculations!$C5="","",VLOOKUP($B5,Calculations!$C$3:$T$31,5,FALSE))</f>
        <v>0</v>
      </c>
      <c r="G5" s="7">
        <f>IF(Calculations!$C5="","",VLOOKUP($B5,Calculations!$C$3:$T$31,6,FALSE))</f>
        <v>0</v>
      </c>
      <c r="H5" s="7">
        <f>IF(Calculations!$C5="","",VLOOKUP($B5,Calculations!$C$3:$T$31,7,FALSE))</f>
        <v>0</v>
      </c>
      <c r="I5" s="7">
        <f>IF(Calculations!$C5="","",VLOOKUP($B5,Calculations!$C$3:$T$31,10,FALSE))</f>
        <v>0</v>
      </c>
      <c r="J5" s="7">
        <f>IF(Calculations!$C5="","",VLOOKUP($B5,Calculations!$C$3:$T$31,11,FALSE))</f>
        <v>0</v>
      </c>
      <c r="K5" s="7">
        <f>IF(Calculations!$C5="","",VLOOKUP($B5,Calculations!$C$3:$T$31,12,FALSE))</f>
        <v>0</v>
      </c>
      <c r="L5" s="7">
        <f>IF(Calculations!$C5="","",VLOOKUP($B5,Calculations!$C$3:$T$31,13,FALSE))</f>
        <v>0</v>
      </c>
      <c r="M5" s="7">
        <f>IF(Calculations!$C5="","",VLOOKUP($B5,Calculations!$C$3:$T$31,14,FALSE))</f>
        <v>0</v>
      </c>
      <c r="N5" s="7">
        <f>IF(Calculations!$C5="","",VLOOKUP($B5,Calculations!$C$3:$T$31,17,FALSE))</f>
        <v>0</v>
      </c>
      <c r="O5" s="7">
        <f>IF(Calculations!$C5="","",VLOOKUP($B5,Calculations!$C$3:$U$31,19,FALSE))</f>
        <v>0</v>
      </c>
    </row>
    <row r="6" spans="1:17" x14ac:dyDescent="0.35">
      <c r="A6">
        <f>IF(Calculations!$C6="","",ROW($B6)-2)</f>
        <v>4</v>
      </c>
      <c r="B6" t="str">
        <f>IF(Calculations!$C6="","",VLOOKUP(SMALL(Calculations!$A$3:$A$31,A6),Calculations!$A$3:$C$31,3,FALSE))</f>
        <v>Chester</v>
      </c>
      <c r="C6" s="7">
        <f>IF(Calculations!$C6="","",VLOOKUP($B6,Calculations!$C$3:$T$31,2,FALSE))</f>
        <v>0</v>
      </c>
      <c r="D6" s="7">
        <f>IF(Calculations!$C6="","",VLOOKUP($B6,Calculations!$C$3:$T$31,3,FALSE))</f>
        <v>0</v>
      </c>
      <c r="E6" s="7">
        <f>IF(Calculations!$C6="","",VLOOKUP($B6,Calculations!$C$3:$T$31,4,FALSE))</f>
        <v>0</v>
      </c>
      <c r="F6" s="7">
        <f>IF(Calculations!$C6="","",VLOOKUP($B6,Calculations!$C$3:$T$31,5,FALSE))</f>
        <v>0</v>
      </c>
      <c r="G6" s="7">
        <f>IF(Calculations!$C6="","",VLOOKUP($B6,Calculations!$C$3:$T$31,6,FALSE))</f>
        <v>0</v>
      </c>
      <c r="H6" s="7">
        <f>IF(Calculations!$C6="","",VLOOKUP($B6,Calculations!$C$3:$T$31,7,FALSE))</f>
        <v>0</v>
      </c>
      <c r="I6" s="7">
        <f>IF(Calculations!$C6="","",VLOOKUP($B6,Calculations!$C$3:$T$31,10,FALSE))</f>
        <v>0</v>
      </c>
      <c r="J6" s="7">
        <f>IF(Calculations!$C6="","",VLOOKUP($B6,Calculations!$C$3:$T$31,11,FALSE))</f>
        <v>0</v>
      </c>
      <c r="K6" s="7">
        <f>IF(Calculations!$C6="","",VLOOKUP($B6,Calculations!$C$3:$T$31,12,FALSE))</f>
        <v>0</v>
      </c>
      <c r="L6" s="7">
        <f>IF(Calculations!$C6="","",VLOOKUP($B6,Calculations!$C$3:$T$31,13,FALSE))</f>
        <v>0</v>
      </c>
      <c r="M6" s="7">
        <f>IF(Calculations!$C6="","",VLOOKUP($B6,Calculations!$C$3:$T$31,14,FALSE))</f>
        <v>0</v>
      </c>
      <c r="N6" s="7">
        <f>IF(Calculations!$C6="","",VLOOKUP($B6,Calculations!$C$3:$T$31,17,FALSE))</f>
        <v>0</v>
      </c>
      <c r="O6" s="7">
        <f>IF(Calculations!$C6="","",VLOOKUP($B6,Calculations!$C$3:$U$31,19,FALSE))</f>
        <v>0</v>
      </c>
    </row>
    <row r="7" spans="1:17" x14ac:dyDescent="0.35">
      <c r="A7">
        <f>IF(Calculations!$C7="","",ROW($B7)-2)</f>
        <v>5</v>
      </c>
      <c r="B7" t="str">
        <f>IF(Calculations!$C7="","",VLOOKUP(SMALL(Calculations!$A$3:$A$31,A7),Calculations!$A$3:$C$31,3,FALSE))</f>
        <v>Elysium Netball Club</v>
      </c>
      <c r="C7" s="7">
        <f>IF(Calculations!$C7="","",VLOOKUP($B7,Calculations!$C$3:$T$31,2,FALSE))</f>
        <v>0</v>
      </c>
      <c r="D7" s="7">
        <f>IF(Calculations!$C7="","",VLOOKUP($B7,Calculations!$C$3:$T$31,3,FALSE))</f>
        <v>0</v>
      </c>
      <c r="E7" s="7">
        <f>IF(Calculations!$C7="","",VLOOKUP($B7,Calculations!$C$3:$T$31,4,FALSE))</f>
        <v>0</v>
      </c>
      <c r="F7" s="7">
        <f>IF(Calculations!$C7="","",VLOOKUP($B7,Calculations!$C$3:$T$31,5,FALSE))</f>
        <v>0</v>
      </c>
      <c r="G7" s="7">
        <f>IF(Calculations!$C7="","",VLOOKUP($B7,Calculations!$C$3:$T$31,6,FALSE))</f>
        <v>0</v>
      </c>
      <c r="H7" s="7">
        <f>IF(Calculations!$C7="","",VLOOKUP($B7,Calculations!$C$3:$T$31,7,FALSE))</f>
        <v>0</v>
      </c>
      <c r="I7" s="7">
        <f>IF(Calculations!$C7="","",VLOOKUP($B7,Calculations!$C$3:$T$31,10,FALSE))</f>
        <v>0</v>
      </c>
      <c r="J7" s="7">
        <f>IF(Calculations!$C7="","",VLOOKUP($B7,Calculations!$C$3:$T$31,11,FALSE))</f>
        <v>0</v>
      </c>
      <c r="K7" s="7">
        <f>IF(Calculations!$C7="","",VLOOKUP($B7,Calculations!$C$3:$T$31,12,FALSE))</f>
        <v>0</v>
      </c>
      <c r="L7" s="7">
        <f>IF(Calculations!$C7="","",VLOOKUP($B7,Calculations!$C$3:$T$31,13,FALSE))</f>
        <v>0</v>
      </c>
      <c r="M7" s="7">
        <f>IF(Calculations!$C7="","",VLOOKUP($B7,Calculations!$C$3:$T$31,14,FALSE))</f>
        <v>0</v>
      </c>
      <c r="N7" s="7">
        <f>IF(Calculations!$C7="","",VLOOKUP($B7,Calculations!$C$3:$T$31,17,FALSE))</f>
        <v>0</v>
      </c>
      <c r="O7" s="7">
        <f>IF(Calculations!$C7="","",VLOOKUP($B7,Calculations!$C$3:$U$31,19,FALSE))</f>
        <v>0</v>
      </c>
    </row>
    <row r="8" spans="1:17" x14ac:dyDescent="0.35">
      <c r="A8">
        <f>IF(Calculations!$C8="","",ROW($B8)-2)</f>
        <v>6</v>
      </c>
      <c r="B8" t="str">
        <f>IF(Calculations!$C8="","",VLOOKUP(SMALL(Calculations!$A$3:$A$31,A8),Calculations!$A$3:$C$31,3,FALSE))</f>
        <v>Blackpool</v>
      </c>
      <c r="C8" s="7">
        <f>IF(Calculations!$C8="","",VLOOKUP($B8,Calculations!$C$3:$T$31,2,FALSE))</f>
        <v>0</v>
      </c>
      <c r="D8" s="7">
        <f>IF(Calculations!$C8="","",VLOOKUP($B8,Calculations!$C$3:$T$31,3,FALSE))</f>
        <v>0</v>
      </c>
      <c r="E8" s="7">
        <f>IF(Calculations!$C8="","",VLOOKUP($B8,Calculations!$C$3:$T$31,4,FALSE))</f>
        <v>0</v>
      </c>
      <c r="F8" s="7">
        <f>IF(Calculations!$C8="","",VLOOKUP($B8,Calculations!$C$3:$T$31,5,FALSE))</f>
        <v>0</v>
      </c>
      <c r="G8" s="7">
        <f>IF(Calculations!$C8="","",VLOOKUP($B8,Calculations!$C$3:$T$31,6,FALSE))</f>
        <v>0</v>
      </c>
      <c r="H8" s="7">
        <f>IF(Calculations!$C8="","",VLOOKUP($B8,Calculations!$C$3:$T$31,7,FALSE))</f>
        <v>0</v>
      </c>
      <c r="I8" s="7">
        <f>IF(Calculations!$C8="","",VLOOKUP($B8,Calculations!$C$3:$T$31,10,FALSE))</f>
        <v>0</v>
      </c>
      <c r="J8" s="7">
        <f>IF(Calculations!$C8="","",VLOOKUP($B8,Calculations!$C$3:$T$31,11,FALSE))</f>
        <v>0</v>
      </c>
      <c r="K8" s="7">
        <f>IF(Calculations!$C8="","",VLOOKUP($B8,Calculations!$C$3:$T$31,12,FALSE))</f>
        <v>0</v>
      </c>
      <c r="L8" s="7">
        <f>IF(Calculations!$C8="","",VLOOKUP($B8,Calculations!$C$3:$T$31,13,FALSE))</f>
        <v>0</v>
      </c>
      <c r="M8" s="7">
        <f>IF(Calculations!$C8="","",VLOOKUP($B8,Calculations!$C$3:$T$31,14,FALSE))</f>
        <v>0</v>
      </c>
      <c r="N8" s="7">
        <f>IF(Calculations!$C8="","",VLOOKUP($B8,Calculations!$C$3:$T$31,17,FALSE))</f>
        <v>0</v>
      </c>
      <c r="O8" s="7">
        <f>IF(Calculations!$C8="","",VLOOKUP($B8,Calculations!$C$3:$U$31,19,FALSE))</f>
        <v>0</v>
      </c>
    </row>
    <row r="9" spans="1:17" x14ac:dyDescent="0.35">
      <c r="A9" t="str">
        <f>IF(Calculations!$C9="","",ROW($B9)-2)</f>
        <v/>
      </c>
      <c r="B9" t="str">
        <f>IF(Calculations!$C9="","",VLOOKUP(SMALL(Calculations!$A$3:$A$31,A9),Calculations!$A$3:$C$31,3,FALSE))</f>
        <v/>
      </c>
      <c r="C9" s="7" t="str">
        <f>IF(Calculations!$C9="","",VLOOKUP($B9,Calculations!$C$3:$T$31,2,FALSE))</f>
        <v/>
      </c>
      <c r="D9" s="7" t="str">
        <f>IF(Calculations!$C9="","",VLOOKUP($B9,Calculations!$C$3:$T$31,3,FALSE))</f>
        <v/>
      </c>
      <c r="E9" s="7" t="str">
        <f>IF(Calculations!$C9="","",VLOOKUP($B9,Calculations!$C$3:$T$31,4,FALSE))</f>
        <v/>
      </c>
      <c r="F9" s="7" t="str">
        <f>IF(Calculations!$C9="","",VLOOKUP($B9,Calculations!$C$3:$T$31,5,FALSE))</f>
        <v/>
      </c>
      <c r="G9" s="7" t="str">
        <f>IF(Calculations!$C9="","",VLOOKUP($B9,Calculations!$C$3:$T$31,6,FALSE))</f>
        <v/>
      </c>
      <c r="H9" s="7" t="str">
        <f>IF(Calculations!$C9="","",VLOOKUP($B9,Calculations!$C$3:$T$31,7,FALSE))</f>
        <v/>
      </c>
      <c r="I9" s="7" t="str">
        <f>IF(Calculations!$C9="","",VLOOKUP($B9,Calculations!$C$3:$T$31,10,FALSE))</f>
        <v/>
      </c>
      <c r="J9" s="7" t="str">
        <f>IF(Calculations!$C9="","",VLOOKUP($B9,Calculations!$C$3:$T$31,11,FALSE))</f>
        <v/>
      </c>
      <c r="K9" s="7" t="str">
        <f>IF(Calculations!$C9="","",VLOOKUP($B9,Calculations!$C$3:$T$31,12,FALSE))</f>
        <v/>
      </c>
      <c r="L9" s="7" t="str">
        <f>IF(Calculations!$C9="","",VLOOKUP($B9,Calculations!$C$3:$T$31,13,FALSE))</f>
        <v/>
      </c>
      <c r="M9" s="7" t="str">
        <f>IF(Calculations!$C9="","",VLOOKUP($B9,Calculations!$C$3:$T$31,14,FALSE))</f>
        <v/>
      </c>
      <c r="N9" s="7" t="str">
        <f>IF(Calculations!$C9="","",VLOOKUP($B9,Calculations!$C$3:$T$31,17,FALSE))</f>
        <v/>
      </c>
      <c r="O9" s="7" t="str">
        <f>IF(Calculations!$C9="","",VLOOKUP($B9,Calculations!$C$3:$U$31,19,FALSE))</f>
        <v/>
      </c>
    </row>
    <row r="10" spans="1:17" x14ac:dyDescent="0.35">
      <c r="A10" t="str">
        <f>IF(Calculations!$C10="","",ROW($B10)-2)</f>
        <v/>
      </c>
      <c r="B10" t="str">
        <f>IF(Calculations!$C10="","",VLOOKUP(SMALL(Calculations!$A$3:$A$31,A10),Calculations!$A$3:$C$31,3,FALSE))</f>
        <v/>
      </c>
      <c r="C10" s="7" t="str">
        <f>IF(Calculations!$C10="","",VLOOKUP($B10,Calculations!$C$3:$T$31,2,FALSE))</f>
        <v/>
      </c>
      <c r="D10" s="7" t="str">
        <f>IF(Calculations!$C10="","",VLOOKUP($B10,Calculations!$C$3:$T$31,3,FALSE))</f>
        <v/>
      </c>
      <c r="E10" s="7" t="str">
        <f>IF(Calculations!$C10="","",VLOOKUP($B10,Calculations!$C$3:$T$31,4,FALSE))</f>
        <v/>
      </c>
      <c r="F10" s="7" t="str">
        <f>IF(Calculations!$C10="","",VLOOKUP($B10,Calculations!$C$3:$T$31,5,FALSE))</f>
        <v/>
      </c>
      <c r="G10" s="7" t="str">
        <f>IF(Calculations!$C10="","",VLOOKUP($B10,Calculations!$C$3:$T$31,6,FALSE))</f>
        <v/>
      </c>
      <c r="H10" s="7" t="str">
        <f>IF(Calculations!$C10="","",VLOOKUP($B10,Calculations!$C$3:$T$31,7,FALSE))</f>
        <v/>
      </c>
      <c r="I10" s="7" t="str">
        <f>IF(Calculations!$C10="","",VLOOKUP($B10,Calculations!$C$3:$T$31,10,FALSE))</f>
        <v/>
      </c>
      <c r="J10" s="7" t="str">
        <f>IF(Calculations!$C10="","",VLOOKUP($B10,Calculations!$C$3:$T$31,11,FALSE))</f>
        <v/>
      </c>
      <c r="K10" s="7" t="str">
        <f>IF(Calculations!$C10="","",VLOOKUP($B10,Calculations!$C$3:$T$31,12,FALSE))</f>
        <v/>
      </c>
      <c r="L10" s="7" t="str">
        <f>IF(Calculations!$C10="","",VLOOKUP($B10,Calculations!$C$3:$T$31,13,FALSE))</f>
        <v/>
      </c>
      <c r="M10" s="7" t="str">
        <f>IF(Calculations!$C10="","",VLOOKUP($B10,Calculations!$C$3:$T$31,14,FALSE))</f>
        <v/>
      </c>
      <c r="N10" s="7" t="str">
        <f>IF(Calculations!$C10="","",VLOOKUP($B10,Calculations!$C$3:$T$31,17,FALSE))</f>
        <v/>
      </c>
      <c r="O10" s="7" t="str">
        <f>IF(Calculations!$C10="","",VLOOKUP($B10,Calculations!$C$3:$U$31,19,FALSE))</f>
        <v/>
      </c>
    </row>
    <row r="11" spans="1:17" x14ac:dyDescent="0.35">
      <c r="A11" t="str">
        <f>IF(Calculations!$C11="","",ROW($B11)-2)</f>
        <v/>
      </c>
      <c r="B11" t="str">
        <f>IF(Calculations!$C11="","",VLOOKUP(SMALL(Calculations!$A$3:$A$31,A11),Calculations!$A$3:$C$31,3,FALSE))</f>
        <v/>
      </c>
      <c r="C11" s="7" t="str">
        <f>IF(Calculations!$C11="","",VLOOKUP($B11,Calculations!$C$3:$T$31,2,FALSE))</f>
        <v/>
      </c>
      <c r="D11" s="7" t="str">
        <f>IF(Calculations!$C11="","",VLOOKUP($B11,Calculations!$C$3:$T$31,3,FALSE))</f>
        <v/>
      </c>
      <c r="E11" s="7" t="str">
        <f>IF(Calculations!$C11="","",VLOOKUP($B11,Calculations!$C$3:$T$31,4,FALSE))</f>
        <v/>
      </c>
      <c r="F11" s="7" t="str">
        <f>IF(Calculations!$C11="","",VLOOKUP($B11,Calculations!$C$3:$T$31,5,FALSE))</f>
        <v/>
      </c>
      <c r="G11" s="7" t="str">
        <f>IF(Calculations!$C11="","",VLOOKUP($B11,Calculations!$C$3:$T$31,6,FALSE))</f>
        <v/>
      </c>
      <c r="H11" s="7" t="str">
        <f>IF(Calculations!$C11="","",VLOOKUP($B11,Calculations!$C$3:$T$31,7,FALSE))</f>
        <v/>
      </c>
      <c r="I11" s="7" t="str">
        <f>IF(Calculations!$C11="","",VLOOKUP($B11,Calculations!$C$3:$T$31,10,FALSE))</f>
        <v/>
      </c>
      <c r="J11" s="7" t="str">
        <f>IF(Calculations!$C11="","",VLOOKUP($B11,Calculations!$C$3:$T$31,11,FALSE))</f>
        <v/>
      </c>
      <c r="K11" s="7" t="str">
        <f>IF(Calculations!$C11="","",VLOOKUP($B11,Calculations!$C$3:$T$31,12,FALSE))</f>
        <v/>
      </c>
      <c r="L11" s="7" t="str">
        <f>IF(Calculations!$C11="","",VLOOKUP($B11,Calculations!$C$3:$T$31,13,FALSE))</f>
        <v/>
      </c>
      <c r="M11" s="7" t="str">
        <f>IF(Calculations!$C11="","",VLOOKUP($B11,Calculations!$C$3:$T$31,14,FALSE))</f>
        <v/>
      </c>
      <c r="N11" s="7" t="str">
        <f>IF(Calculations!$C11="","",VLOOKUP($B11,Calculations!$C$3:$T$31,17,FALSE))</f>
        <v/>
      </c>
      <c r="O11" s="7" t="str">
        <f>IF(Calculations!$C11="","",VLOOKUP($B11,Calculations!$C$3:$U$31,19,FALSE))</f>
        <v/>
      </c>
    </row>
    <row r="12" spans="1:17" x14ac:dyDescent="0.35">
      <c r="A12" t="str">
        <f>IF(Calculations!$C12="","",ROW($B12)-2)</f>
        <v/>
      </c>
      <c r="B12" t="str">
        <f>IF(Calculations!$C12="","",VLOOKUP(SMALL(Calculations!$A$3:$A$31,A12),Calculations!$A$3:$C$31,3,FALSE))</f>
        <v/>
      </c>
      <c r="C12" s="7" t="str">
        <f>IF(Calculations!$C12="","",VLOOKUP($B12,Calculations!$C$3:$T$31,2,FALSE))</f>
        <v/>
      </c>
      <c r="D12" s="7" t="str">
        <f>IF(Calculations!$C12="","",VLOOKUP($B12,Calculations!$C$3:$T$31,3,FALSE))</f>
        <v/>
      </c>
      <c r="E12" s="7" t="str">
        <f>IF(Calculations!$C12="","",VLOOKUP($B12,Calculations!$C$3:$T$31,4,FALSE))</f>
        <v/>
      </c>
      <c r="F12" s="7" t="str">
        <f>IF(Calculations!$C12="","",VLOOKUP($B12,Calculations!$C$3:$T$31,5,FALSE))</f>
        <v/>
      </c>
      <c r="G12" s="7" t="str">
        <f>IF(Calculations!$C12="","",VLOOKUP($B12,Calculations!$C$3:$T$31,6,FALSE))</f>
        <v/>
      </c>
      <c r="H12" s="7" t="str">
        <f>IF(Calculations!$C12="","",VLOOKUP($B12,Calculations!$C$3:$T$31,7,FALSE))</f>
        <v/>
      </c>
      <c r="I12" s="7" t="str">
        <f>IF(Calculations!$C12="","",VLOOKUP($B12,Calculations!$C$3:$T$31,10,FALSE))</f>
        <v/>
      </c>
      <c r="J12" s="7" t="str">
        <f>IF(Calculations!$C12="","",VLOOKUP($B12,Calculations!$C$3:$T$31,11,FALSE))</f>
        <v/>
      </c>
      <c r="K12" s="7" t="str">
        <f>IF(Calculations!$C12="","",VLOOKUP($B12,Calculations!$C$3:$T$31,12,FALSE))</f>
        <v/>
      </c>
      <c r="L12" s="7" t="str">
        <f>IF(Calculations!$C12="","",VLOOKUP($B12,Calculations!$C$3:$T$31,13,FALSE))</f>
        <v/>
      </c>
      <c r="M12" s="7" t="str">
        <f>IF(Calculations!$C12="","",VLOOKUP($B12,Calculations!$C$3:$T$31,14,FALSE))</f>
        <v/>
      </c>
      <c r="N12" s="7" t="str">
        <f>IF(Calculations!$C12="","",VLOOKUP($B12,Calculations!$C$3:$T$31,17,FALSE))</f>
        <v/>
      </c>
      <c r="O12" s="7" t="str">
        <f>IF(Calculations!$C12="","",VLOOKUP($B12,Calculations!$C$3:$U$31,19,FALSE))</f>
        <v/>
      </c>
    </row>
    <row r="13" spans="1:17" x14ac:dyDescent="0.35">
      <c r="A13" t="str">
        <f>IF(Calculations!$C13="","",ROW($B13)-2)</f>
        <v/>
      </c>
      <c r="B13" t="str">
        <f>IF(Calculations!$C13="","",VLOOKUP(SMALL(Calculations!$A$3:$A$31,A13),Calculations!$A$3:$C$31,3,FALSE))</f>
        <v/>
      </c>
      <c r="C13" s="7" t="str">
        <f>IF(Calculations!$C13="","",VLOOKUP($B13,Calculations!$C$3:$T$31,2,FALSE))</f>
        <v/>
      </c>
      <c r="D13" s="7" t="str">
        <f>IF(Calculations!$C13="","",VLOOKUP($B13,Calculations!$C$3:$T$31,3,FALSE))</f>
        <v/>
      </c>
      <c r="E13" s="7" t="str">
        <f>IF(Calculations!$C13="","",VLOOKUP($B13,Calculations!$C$3:$T$31,4,FALSE))</f>
        <v/>
      </c>
      <c r="F13" s="7" t="str">
        <f>IF(Calculations!$C13="","",VLOOKUP($B13,Calculations!$C$3:$T$31,5,FALSE))</f>
        <v/>
      </c>
      <c r="G13" s="7" t="str">
        <f>IF(Calculations!$C13="","",VLOOKUP($B13,Calculations!$C$3:$T$31,6,FALSE))</f>
        <v/>
      </c>
      <c r="H13" s="7" t="str">
        <f>IF(Calculations!$C13="","",VLOOKUP($B13,Calculations!$C$3:$T$31,7,FALSE))</f>
        <v/>
      </c>
      <c r="I13" s="7" t="str">
        <f>IF(Calculations!$C13="","",VLOOKUP($B13,Calculations!$C$3:$T$31,10,FALSE))</f>
        <v/>
      </c>
      <c r="J13" s="7" t="str">
        <f>IF(Calculations!$C13="","",VLOOKUP($B13,Calculations!$C$3:$T$31,11,FALSE))</f>
        <v/>
      </c>
      <c r="K13" s="7" t="str">
        <f>IF(Calculations!$C13="","",VLOOKUP($B13,Calculations!$C$3:$T$31,12,FALSE))</f>
        <v/>
      </c>
      <c r="L13" s="7" t="str">
        <f>IF(Calculations!$C13="","",VLOOKUP($B13,Calculations!$C$3:$T$31,13,FALSE))</f>
        <v/>
      </c>
      <c r="M13" s="7" t="str">
        <f>IF(Calculations!$C13="","",VLOOKUP($B13,Calculations!$C$3:$T$31,14,FALSE))</f>
        <v/>
      </c>
      <c r="N13" s="7" t="str">
        <f>IF(Calculations!$C13="","",VLOOKUP($B13,Calculations!$C$3:$T$31,17,FALSE))</f>
        <v/>
      </c>
      <c r="O13" s="7" t="str">
        <f>IF(Calculations!$C13="","",VLOOKUP($B13,Calculations!$C$3:$U$31,19,FALSE))</f>
        <v/>
      </c>
    </row>
    <row r="14" spans="1:17" x14ac:dyDescent="0.35">
      <c r="A14" t="str">
        <f>IF(Calculations!$C14="","",ROW($B14)-2)</f>
        <v/>
      </c>
      <c r="B14" t="str">
        <f>IF(Calculations!$C14="","",VLOOKUP(SMALL(Calculations!$A$3:$A$31,A14),Calculations!$A$3:$C$31,3,FALSE))</f>
        <v/>
      </c>
      <c r="C14" s="7" t="str">
        <f>IF(Calculations!$C14="","",VLOOKUP($B14,Calculations!$C$3:$T$31,2,FALSE))</f>
        <v/>
      </c>
      <c r="D14" s="7" t="str">
        <f>IF(Calculations!$C14="","",VLOOKUP($B14,Calculations!$C$3:$T$31,3,FALSE))</f>
        <v/>
      </c>
      <c r="E14" s="7" t="str">
        <f>IF(Calculations!$C14="","",VLOOKUP($B14,Calculations!$C$3:$T$31,4,FALSE))</f>
        <v/>
      </c>
      <c r="F14" s="7" t="str">
        <f>IF(Calculations!$C14="","",VLOOKUP($B14,Calculations!$C$3:$T$31,5,FALSE))</f>
        <v/>
      </c>
      <c r="G14" s="7" t="str">
        <f>IF(Calculations!$C14="","",VLOOKUP($B14,Calculations!$C$3:$T$31,6,FALSE))</f>
        <v/>
      </c>
      <c r="H14" s="7" t="str">
        <f>IF(Calculations!$C14="","",VLOOKUP($B14,Calculations!$C$3:$T$31,7,FALSE))</f>
        <v/>
      </c>
      <c r="I14" s="7" t="str">
        <f>IF(Calculations!$C14="","",VLOOKUP($B14,Calculations!$C$3:$T$31,10,FALSE))</f>
        <v/>
      </c>
      <c r="J14" s="7" t="str">
        <f>IF(Calculations!$C14="","",VLOOKUP($B14,Calculations!$C$3:$T$31,11,FALSE))</f>
        <v/>
      </c>
      <c r="K14" s="7" t="str">
        <f>IF(Calculations!$C14="","",VLOOKUP($B14,Calculations!$C$3:$T$31,12,FALSE))</f>
        <v/>
      </c>
      <c r="L14" s="7" t="str">
        <f>IF(Calculations!$C14="","",VLOOKUP($B14,Calculations!$C$3:$T$31,13,FALSE))</f>
        <v/>
      </c>
      <c r="M14" s="7" t="str">
        <f>IF(Calculations!$C14="","",VLOOKUP($B14,Calculations!$C$3:$T$31,14,FALSE))</f>
        <v/>
      </c>
      <c r="N14" s="7" t="str">
        <f>IF(Calculations!$C14="","",VLOOKUP($B14,Calculations!$C$3:$T$31,17,FALSE))</f>
        <v/>
      </c>
      <c r="O14" s="7" t="str">
        <f>IF(Calculations!$C14="","",VLOOKUP($B14,Calculations!$C$3:$U$31,19,FALSE))</f>
        <v/>
      </c>
    </row>
    <row r="15" spans="1:17" x14ac:dyDescent="0.35">
      <c r="A15" t="str">
        <f>IF(Calculations!$C15="","",ROW($B15)-2)</f>
        <v/>
      </c>
      <c r="B15" t="str">
        <f>IF(Calculations!$C15="","",VLOOKUP(SMALL(Calculations!$A$3:$A$31,A15),Calculations!$A$3:$C$31,3,FALSE))</f>
        <v/>
      </c>
      <c r="C15" s="7" t="str">
        <f>IF(Calculations!$C15="","",VLOOKUP($B15,Calculations!$C$3:$T$31,2,FALSE))</f>
        <v/>
      </c>
      <c r="D15" s="7" t="str">
        <f>IF(Calculations!$C15="","",VLOOKUP($B15,Calculations!$C$3:$T$31,3,FALSE))</f>
        <v/>
      </c>
      <c r="E15" s="7" t="str">
        <f>IF(Calculations!$C15="","",VLOOKUP($B15,Calculations!$C$3:$T$31,4,FALSE))</f>
        <v/>
      </c>
      <c r="F15" s="7" t="str">
        <f>IF(Calculations!$C15="","",VLOOKUP($B15,Calculations!$C$3:$T$31,5,FALSE))</f>
        <v/>
      </c>
      <c r="G15" s="7" t="str">
        <f>IF(Calculations!$C15="","",VLOOKUP($B15,Calculations!$C$3:$T$31,6,FALSE))</f>
        <v/>
      </c>
      <c r="H15" s="7" t="str">
        <f>IF(Calculations!$C15="","",VLOOKUP($B15,Calculations!$C$3:$T$31,7,FALSE))</f>
        <v/>
      </c>
      <c r="I15" s="7" t="str">
        <f>IF(Calculations!$C15="","",VLOOKUP($B15,Calculations!$C$3:$T$31,10,FALSE))</f>
        <v/>
      </c>
      <c r="J15" s="7" t="str">
        <f>IF(Calculations!$C15="","",VLOOKUP($B15,Calculations!$C$3:$T$31,11,FALSE))</f>
        <v/>
      </c>
      <c r="K15" s="7" t="str">
        <f>IF(Calculations!$C15="","",VLOOKUP($B15,Calculations!$C$3:$T$31,12,FALSE))</f>
        <v/>
      </c>
      <c r="L15" s="7" t="str">
        <f>IF(Calculations!$C15="","",VLOOKUP($B15,Calculations!$C$3:$T$31,13,FALSE))</f>
        <v/>
      </c>
      <c r="M15" s="7" t="str">
        <f>IF(Calculations!$C15="","",VLOOKUP($B15,Calculations!$C$3:$T$31,14,FALSE))</f>
        <v/>
      </c>
      <c r="N15" s="7" t="str">
        <f>IF(Calculations!$C15="","",VLOOKUP($B15,Calculations!$C$3:$T$31,17,FALSE))</f>
        <v/>
      </c>
      <c r="O15" s="7" t="str">
        <f>IF(Calculations!$C15="","",VLOOKUP($B15,Calculations!$C$3:$U$31,19,FALSE))</f>
        <v/>
      </c>
    </row>
    <row r="16" spans="1:17" x14ac:dyDescent="0.35">
      <c r="A16" t="str">
        <f>IF(Calculations!$C16="","",ROW($B16)-2)</f>
        <v/>
      </c>
      <c r="B16" t="str">
        <f>IF(Calculations!$C16="","",VLOOKUP(SMALL(Calculations!$A$3:$A$31,A16),Calculations!$A$3:$C$31,3,FALSE))</f>
        <v/>
      </c>
      <c r="C16" s="7" t="str">
        <f>IF(Calculations!$C16="","",VLOOKUP($B16,Calculations!$C$3:$T$31,2,FALSE))</f>
        <v/>
      </c>
      <c r="D16" s="7" t="str">
        <f>IF(Calculations!$C16="","",VLOOKUP($B16,Calculations!$C$3:$T$31,3,FALSE))</f>
        <v/>
      </c>
      <c r="E16" s="7" t="str">
        <f>IF(Calculations!$C16="","",VLOOKUP($B16,Calculations!$C$3:$T$31,4,FALSE))</f>
        <v/>
      </c>
      <c r="F16" s="7" t="str">
        <f>IF(Calculations!$C16="","",VLOOKUP($B16,Calculations!$C$3:$T$31,5,FALSE))</f>
        <v/>
      </c>
      <c r="G16" s="7" t="str">
        <f>IF(Calculations!$C16="","",VLOOKUP($B16,Calculations!$C$3:$T$31,6,FALSE))</f>
        <v/>
      </c>
      <c r="H16" s="7" t="str">
        <f>IF(Calculations!$C16="","",VLOOKUP($B16,Calculations!$C$3:$T$31,7,FALSE))</f>
        <v/>
      </c>
      <c r="I16" s="7" t="str">
        <f>IF(Calculations!$C16="","",VLOOKUP($B16,Calculations!$C$3:$T$31,10,FALSE))</f>
        <v/>
      </c>
      <c r="J16" s="7" t="str">
        <f>IF(Calculations!$C16="","",VLOOKUP($B16,Calculations!$C$3:$T$31,11,FALSE))</f>
        <v/>
      </c>
      <c r="K16" s="7" t="str">
        <f>IF(Calculations!$C16="","",VLOOKUP($B16,Calculations!$C$3:$T$31,12,FALSE))</f>
        <v/>
      </c>
      <c r="L16" s="7" t="str">
        <f>IF(Calculations!$C16="","",VLOOKUP($B16,Calculations!$C$3:$T$31,13,FALSE))</f>
        <v/>
      </c>
      <c r="M16" s="7" t="str">
        <f>IF(Calculations!$C16="","",VLOOKUP($B16,Calculations!$C$3:$T$31,14,FALSE))</f>
        <v/>
      </c>
      <c r="N16" s="7" t="str">
        <f>IF(Calculations!$C16="","",VLOOKUP($B16,Calculations!$C$3:$T$31,17,FALSE))</f>
        <v/>
      </c>
      <c r="O16" s="7" t="str">
        <f>IF(Calculations!$C16="","",VLOOKUP($B16,Calculations!$C$3:$U$31,19,FALSE))</f>
        <v/>
      </c>
    </row>
    <row r="17" spans="1:15" x14ac:dyDescent="0.35">
      <c r="A17" t="str">
        <f>IF(Calculations!$C17="","",ROW($B17)-2)</f>
        <v/>
      </c>
      <c r="B17" t="str">
        <f>IF(Calculations!$C17="","",VLOOKUP(SMALL(Calculations!$A$3:$A$31,A17),Calculations!$A$3:$C$31,3,FALSE))</f>
        <v/>
      </c>
      <c r="C17" s="7" t="str">
        <f>IF(Calculations!$C17="","",VLOOKUP($B17,Calculations!$C$3:$T$31,2,FALSE))</f>
        <v/>
      </c>
      <c r="D17" s="7" t="str">
        <f>IF(Calculations!$C17="","",VLOOKUP($B17,Calculations!$C$3:$T$31,3,FALSE))</f>
        <v/>
      </c>
      <c r="E17" s="7" t="str">
        <f>IF(Calculations!$C17="","",VLOOKUP($B17,Calculations!$C$3:$T$31,4,FALSE))</f>
        <v/>
      </c>
      <c r="F17" s="7" t="str">
        <f>IF(Calculations!$C17="","",VLOOKUP($B17,Calculations!$C$3:$T$31,5,FALSE))</f>
        <v/>
      </c>
      <c r="G17" s="7" t="str">
        <f>IF(Calculations!$C17="","",VLOOKUP($B17,Calculations!$C$3:$T$31,6,FALSE))</f>
        <v/>
      </c>
      <c r="H17" s="7" t="str">
        <f>IF(Calculations!$C17="","",VLOOKUP($B17,Calculations!$C$3:$T$31,7,FALSE))</f>
        <v/>
      </c>
      <c r="I17" s="7" t="str">
        <f>IF(Calculations!$C17="","",VLOOKUP($B17,Calculations!$C$3:$T$31,10,FALSE))</f>
        <v/>
      </c>
      <c r="J17" s="7" t="str">
        <f>IF(Calculations!$C17="","",VLOOKUP($B17,Calculations!$C$3:$T$31,11,FALSE))</f>
        <v/>
      </c>
      <c r="K17" s="7" t="str">
        <f>IF(Calculations!$C17="","",VLOOKUP($B17,Calculations!$C$3:$T$31,12,FALSE))</f>
        <v/>
      </c>
      <c r="L17" s="7" t="str">
        <f>IF(Calculations!$C17="","",VLOOKUP($B17,Calculations!$C$3:$T$31,13,FALSE))</f>
        <v/>
      </c>
      <c r="M17" s="7" t="str">
        <f>IF(Calculations!$C17="","",VLOOKUP($B17,Calculations!$C$3:$T$31,14,FALSE))</f>
        <v/>
      </c>
      <c r="N17" s="7" t="str">
        <f>IF(Calculations!$C17="","",VLOOKUP($B17,Calculations!$C$3:$T$31,17,FALSE))</f>
        <v/>
      </c>
      <c r="O17" s="7" t="str">
        <f>IF(Calculations!$C17="","",VLOOKUP($B17,Calculations!$C$3:$U$31,19,FALSE))</f>
        <v/>
      </c>
    </row>
    <row r="18" spans="1:15" x14ac:dyDescent="0.35">
      <c r="A18" t="str">
        <f>IF(Calculations!$C18="","",ROW($B18)-2)</f>
        <v/>
      </c>
      <c r="B18" t="str">
        <f>IF(Calculations!$C18="","",VLOOKUP(SMALL(Calculations!$A$3:$A$31,A18),Calculations!$A$3:$C$31,3,FALSE))</f>
        <v/>
      </c>
      <c r="C18" s="7" t="str">
        <f>IF(Calculations!$C18="","",VLOOKUP($B18,Calculations!$C$3:$T$31,2,FALSE))</f>
        <v/>
      </c>
      <c r="D18" s="7" t="str">
        <f>IF(Calculations!$C18="","",VLOOKUP($B18,Calculations!$C$3:$T$31,3,FALSE))</f>
        <v/>
      </c>
      <c r="E18" s="7" t="str">
        <f>IF(Calculations!$C18="","",VLOOKUP($B18,Calculations!$C$3:$T$31,4,FALSE))</f>
        <v/>
      </c>
      <c r="F18" s="7" t="str">
        <f>IF(Calculations!$C18="","",VLOOKUP($B18,Calculations!$C$3:$T$31,5,FALSE))</f>
        <v/>
      </c>
      <c r="G18" s="7" t="str">
        <f>IF(Calculations!$C18="","",VLOOKUP($B18,Calculations!$C$3:$T$31,6,FALSE))</f>
        <v/>
      </c>
      <c r="H18" s="7" t="str">
        <f>IF(Calculations!$C18="","",VLOOKUP($B18,Calculations!$C$3:$T$31,7,FALSE))</f>
        <v/>
      </c>
      <c r="I18" s="7" t="str">
        <f>IF(Calculations!$C18="","",VLOOKUP($B18,Calculations!$C$3:$T$31,10,FALSE))</f>
        <v/>
      </c>
      <c r="J18" s="7" t="str">
        <f>IF(Calculations!$C18="","",VLOOKUP($B18,Calculations!$C$3:$T$31,11,FALSE))</f>
        <v/>
      </c>
      <c r="K18" s="7" t="str">
        <f>IF(Calculations!$C18="","",VLOOKUP($B18,Calculations!$C$3:$T$31,12,FALSE))</f>
        <v/>
      </c>
      <c r="L18" s="7" t="str">
        <f>IF(Calculations!$C18="","",VLOOKUP($B18,Calculations!$C$3:$T$31,13,FALSE))</f>
        <v/>
      </c>
      <c r="M18" s="7" t="str">
        <f>IF(Calculations!$C18="","",VLOOKUP($B18,Calculations!$C$3:$T$31,14,FALSE))</f>
        <v/>
      </c>
      <c r="N18" s="7" t="str">
        <f>IF(Calculations!$C18="","",VLOOKUP($B18,Calculations!$C$3:$T$31,17,FALSE))</f>
        <v/>
      </c>
      <c r="O18" s="7" t="str">
        <f>IF(Calculations!$C18="","",VLOOKUP($B18,Calculations!$C$3:$U$31,19,FALSE))</f>
        <v/>
      </c>
    </row>
    <row r="19" spans="1:15" x14ac:dyDescent="0.35">
      <c r="A19" t="str">
        <f>IF(Calculations!$C19="","",ROW($B19)-2)</f>
        <v/>
      </c>
      <c r="B19" t="str">
        <f>IF(Calculations!$C19="","",VLOOKUP(SMALL(Calculations!$A$3:$A$31,A19),Calculations!$A$3:$C$31,3,FALSE))</f>
        <v/>
      </c>
      <c r="C19" s="7" t="str">
        <f>IF(Calculations!$C19="","",VLOOKUP($B19,Calculations!$C$3:$T$31,2,FALSE))</f>
        <v/>
      </c>
      <c r="D19" s="7" t="str">
        <f>IF(Calculations!$C19="","",VLOOKUP($B19,Calculations!$C$3:$T$31,3,FALSE))</f>
        <v/>
      </c>
      <c r="E19" s="7" t="str">
        <f>IF(Calculations!$C19="","",VLOOKUP($B19,Calculations!$C$3:$T$31,4,FALSE))</f>
        <v/>
      </c>
      <c r="F19" s="7" t="str">
        <f>IF(Calculations!$C19="","",VLOOKUP($B19,Calculations!$C$3:$T$31,5,FALSE))</f>
        <v/>
      </c>
      <c r="G19" s="7" t="str">
        <f>IF(Calculations!$C19="","",VLOOKUP($B19,Calculations!$C$3:$T$31,6,FALSE))</f>
        <v/>
      </c>
      <c r="H19" s="7" t="str">
        <f>IF(Calculations!$C19="","",VLOOKUP($B19,Calculations!$C$3:$T$31,7,FALSE))</f>
        <v/>
      </c>
      <c r="I19" s="7" t="str">
        <f>IF(Calculations!$C19="","",VLOOKUP($B19,Calculations!$C$3:$T$31,10,FALSE))</f>
        <v/>
      </c>
      <c r="J19" s="7" t="str">
        <f>IF(Calculations!$C19="","",VLOOKUP($B19,Calculations!$C$3:$T$31,11,FALSE))</f>
        <v/>
      </c>
      <c r="K19" s="7" t="str">
        <f>IF(Calculations!$C19="","",VLOOKUP($B19,Calculations!$C$3:$T$31,12,FALSE))</f>
        <v/>
      </c>
      <c r="L19" s="7" t="str">
        <f>IF(Calculations!$C19="","",VLOOKUP($B19,Calculations!$C$3:$T$31,13,FALSE))</f>
        <v/>
      </c>
      <c r="M19" s="7" t="str">
        <f>IF(Calculations!$C19="","",VLOOKUP($B19,Calculations!$C$3:$T$31,14,FALSE))</f>
        <v/>
      </c>
      <c r="N19" s="7" t="str">
        <f>IF(Calculations!$C19="","",VLOOKUP($B19,Calculations!$C$3:$T$31,17,FALSE))</f>
        <v/>
      </c>
      <c r="O19" s="7" t="str">
        <f>IF(Calculations!$C19="","",VLOOKUP($B19,Calculations!$C$3:$U$31,19,FALSE))</f>
        <v/>
      </c>
    </row>
    <row r="20" spans="1:15" x14ac:dyDescent="0.35">
      <c r="A20" t="str">
        <f>IF(Calculations!$C20="","",ROW($B20)-2)</f>
        <v/>
      </c>
      <c r="B20" t="str">
        <f>IF(Calculations!$C20="","",VLOOKUP(SMALL(Calculations!$A$3:$A$31,A20),Calculations!$A$3:$C$31,3,FALSE))</f>
        <v/>
      </c>
      <c r="C20" s="7" t="str">
        <f>IF(Calculations!$C20="","",VLOOKUP($B20,Calculations!$C$3:$T$31,2,FALSE))</f>
        <v/>
      </c>
      <c r="D20" s="7" t="str">
        <f>IF(Calculations!$C20="","",VLOOKUP($B20,Calculations!$C$3:$T$31,3,FALSE))</f>
        <v/>
      </c>
      <c r="E20" s="7" t="str">
        <f>IF(Calculations!$C20="","",VLOOKUP($B20,Calculations!$C$3:$T$31,4,FALSE))</f>
        <v/>
      </c>
      <c r="F20" s="7" t="str">
        <f>IF(Calculations!$C20="","",VLOOKUP($B20,Calculations!$C$3:$T$31,5,FALSE))</f>
        <v/>
      </c>
      <c r="G20" s="7" t="str">
        <f>IF(Calculations!$C20="","",VLOOKUP($B20,Calculations!$C$3:$T$31,6,FALSE))</f>
        <v/>
      </c>
      <c r="H20" s="7" t="str">
        <f>IF(Calculations!$C20="","",VLOOKUP($B20,Calculations!$C$3:$T$31,7,FALSE))</f>
        <v/>
      </c>
      <c r="I20" s="7" t="str">
        <f>IF(Calculations!$C20="","",VLOOKUP($B20,Calculations!$C$3:$T$31,10,FALSE))</f>
        <v/>
      </c>
      <c r="J20" s="7" t="str">
        <f>IF(Calculations!$C20="","",VLOOKUP($B20,Calculations!$C$3:$T$31,11,FALSE))</f>
        <v/>
      </c>
      <c r="K20" s="7" t="str">
        <f>IF(Calculations!$C20="","",VLOOKUP($B20,Calculations!$C$3:$T$31,12,FALSE))</f>
        <v/>
      </c>
      <c r="L20" s="7" t="str">
        <f>IF(Calculations!$C20="","",VLOOKUP($B20,Calculations!$C$3:$T$31,13,FALSE))</f>
        <v/>
      </c>
      <c r="M20" s="7" t="str">
        <f>IF(Calculations!$C20="","",VLOOKUP($B20,Calculations!$C$3:$T$31,14,FALSE))</f>
        <v/>
      </c>
      <c r="N20" s="7" t="str">
        <f>IF(Calculations!$C20="","",VLOOKUP($B20,Calculations!$C$3:$T$31,17,FALSE))</f>
        <v/>
      </c>
      <c r="O20" s="7" t="str">
        <f>IF(Calculations!$C20="","",VLOOKUP($B20,Calculations!$C$3:$U$31,19,FALSE))</f>
        <v/>
      </c>
    </row>
    <row r="21" spans="1:15" x14ac:dyDescent="0.35">
      <c r="A21" t="str">
        <f>IF(Calculations!$C21="","",ROW($B21)-2)</f>
        <v/>
      </c>
      <c r="B21" t="str">
        <f>IF(Calculations!$C21="","",VLOOKUP(SMALL(Calculations!$A$3:$A$31,A21),Calculations!$A$3:$C$31,3,FALSE))</f>
        <v/>
      </c>
      <c r="C21" s="7" t="str">
        <f>IF(Calculations!$C21="","",VLOOKUP($B21,Calculations!$C$3:$T$31,2,FALSE))</f>
        <v/>
      </c>
      <c r="D21" s="7" t="str">
        <f>IF(Calculations!$C21="","",VLOOKUP($B21,Calculations!$C$3:$T$31,3,FALSE))</f>
        <v/>
      </c>
      <c r="E21" s="7" t="str">
        <f>IF(Calculations!$C21="","",VLOOKUP($B21,Calculations!$C$3:$T$31,4,FALSE))</f>
        <v/>
      </c>
      <c r="F21" s="7" t="str">
        <f>IF(Calculations!$C21="","",VLOOKUP($B21,Calculations!$C$3:$T$31,5,FALSE))</f>
        <v/>
      </c>
      <c r="G21" s="7" t="str">
        <f>IF(Calculations!$C21="","",VLOOKUP($B21,Calculations!$C$3:$T$31,6,FALSE))</f>
        <v/>
      </c>
      <c r="H21" s="7" t="str">
        <f>IF(Calculations!$C21="","",VLOOKUP($B21,Calculations!$C$3:$T$31,7,FALSE))</f>
        <v/>
      </c>
      <c r="I21" s="7" t="str">
        <f>IF(Calculations!$C21="","",VLOOKUP($B21,Calculations!$C$3:$T$31,10,FALSE))</f>
        <v/>
      </c>
      <c r="J21" s="7" t="str">
        <f>IF(Calculations!$C21="","",VLOOKUP($B21,Calculations!$C$3:$T$31,11,FALSE))</f>
        <v/>
      </c>
      <c r="K21" s="7" t="str">
        <f>IF(Calculations!$C21="","",VLOOKUP($B21,Calculations!$C$3:$T$31,12,FALSE))</f>
        <v/>
      </c>
      <c r="L21" s="7" t="str">
        <f>IF(Calculations!$C21="","",VLOOKUP($B21,Calculations!$C$3:$T$31,13,FALSE))</f>
        <v/>
      </c>
      <c r="M21" s="7" t="str">
        <f>IF(Calculations!$C21="","",VLOOKUP($B21,Calculations!$C$3:$T$31,14,FALSE))</f>
        <v/>
      </c>
      <c r="N21" s="7" t="str">
        <f>IF(Calculations!$C21="","",VLOOKUP($B21,Calculations!$C$3:$T$31,17,FALSE))</f>
        <v/>
      </c>
      <c r="O21" s="7" t="str">
        <f>IF(Calculations!$C21="","",VLOOKUP($B21,Calculations!$C$3:$U$31,19,FALSE))</f>
        <v/>
      </c>
    </row>
    <row r="22" spans="1:15" x14ac:dyDescent="0.35">
      <c r="A22" t="str">
        <f>IF(Calculations!$C22="","",ROW($B22)-2)</f>
        <v/>
      </c>
      <c r="B22" t="str">
        <f>IF(Calculations!$C22="","",VLOOKUP(SMALL(Calculations!$A$3:$A$31,A22),Calculations!$A$3:$C$31,3,FALSE))</f>
        <v/>
      </c>
      <c r="C22" s="7" t="str">
        <f>IF(Calculations!$C22="","",VLOOKUP($B22,Calculations!$C$3:$T$31,2,FALSE))</f>
        <v/>
      </c>
      <c r="D22" s="7" t="str">
        <f>IF(Calculations!$C22="","",VLOOKUP($B22,Calculations!$C$3:$T$31,3,FALSE))</f>
        <v/>
      </c>
      <c r="E22" s="7" t="str">
        <f>IF(Calculations!$C22="","",VLOOKUP($B22,Calculations!$C$3:$T$31,4,FALSE))</f>
        <v/>
      </c>
      <c r="F22" s="7" t="str">
        <f>IF(Calculations!$C22="","",VLOOKUP($B22,Calculations!$C$3:$T$31,5,FALSE))</f>
        <v/>
      </c>
      <c r="G22" s="7" t="str">
        <f>IF(Calculations!$C22="","",VLOOKUP($B22,Calculations!$C$3:$T$31,6,FALSE))</f>
        <v/>
      </c>
      <c r="H22" s="7" t="str">
        <f>IF(Calculations!$C22="","",VLOOKUP($B22,Calculations!$C$3:$T$31,7,FALSE))</f>
        <v/>
      </c>
      <c r="I22" s="7" t="str">
        <f>IF(Calculations!$C22="","",VLOOKUP($B22,Calculations!$C$3:$T$31,10,FALSE))</f>
        <v/>
      </c>
      <c r="J22" s="7" t="str">
        <f>IF(Calculations!$C22="","",VLOOKUP($B22,Calculations!$C$3:$T$31,11,FALSE))</f>
        <v/>
      </c>
      <c r="K22" s="7" t="str">
        <f>IF(Calculations!$C22="","",VLOOKUP($B22,Calculations!$C$3:$T$31,12,FALSE))</f>
        <v/>
      </c>
      <c r="L22" s="7" t="str">
        <f>IF(Calculations!$C22="","",VLOOKUP($B22,Calculations!$C$3:$T$31,13,FALSE))</f>
        <v/>
      </c>
      <c r="M22" s="7" t="str">
        <f>IF(Calculations!$C22="","",VLOOKUP($B22,Calculations!$C$3:$T$31,14,FALSE))</f>
        <v/>
      </c>
      <c r="N22" s="7" t="str">
        <f>IF(Calculations!$C22="","",VLOOKUP($B22,Calculations!$C$3:$T$31,17,FALSE))</f>
        <v/>
      </c>
      <c r="O22" s="7" t="str">
        <f>IF(Calculations!$C22="","",VLOOKUP($B22,Calculations!$C$3:$U$31,19,FALSE))</f>
        <v/>
      </c>
    </row>
    <row r="23" spans="1:15" x14ac:dyDescent="0.35">
      <c r="A23" t="str">
        <f>IF(Calculations!$C23="","",ROW($B23)-2)</f>
        <v/>
      </c>
      <c r="B23" t="str">
        <f>IF(Calculations!$C23="","",VLOOKUP(SMALL(Calculations!$A$3:$A$31,A23),Calculations!$A$3:$C$31,3,FALSE))</f>
        <v/>
      </c>
      <c r="C23" s="7" t="str">
        <f>IF(Calculations!$C23="","",VLOOKUP($B23,Calculations!$C$3:$T$31,2,FALSE))</f>
        <v/>
      </c>
      <c r="D23" s="7" t="str">
        <f>IF(Calculations!$C23="","",VLOOKUP($B23,Calculations!$C$3:$T$31,3,FALSE))</f>
        <v/>
      </c>
      <c r="E23" s="7" t="str">
        <f>IF(Calculations!$C23="","",VLOOKUP($B23,Calculations!$C$3:$T$31,4,FALSE))</f>
        <v/>
      </c>
      <c r="F23" s="7" t="str">
        <f>IF(Calculations!$C23="","",VLOOKUP($B23,Calculations!$C$3:$T$31,5,FALSE))</f>
        <v/>
      </c>
      <c r="G23" s="7" t="str">
        <f>IF(Calculations!$C23="","",VLOOKUP($B23,Calculations!$C$3:$T$31,6,FALSE))</f>
        <v/>
      </c>
      <c r="H23" s="7" t="str">
        <f>IF(Calculations!$C23="","",VLOOKUP($B23,Calculations!$C$3:$T$31,7,FALSE))</f>
        <v/>
      </c>
      <c r="I23" s="7" t="str">
        <f>IF(Calculations!$C23="","",VLOOKUP($B23,Calculations!$C$3:$T$31,10,FALSE))</f>
        <v/>
      </c>
      <c r="J23" s="7" t="str">
        <f>IF(Calculations!$C23="","",VLOOKUP($B23,Calculations!$C$3:$T$31,11,FALSE))</f>
        <v/>
      </c>
      <c r="K23" s="7" t="str">
        <f>IF(Calculations!$C23="","",VLOOKUP($B23,Calculations!$C$3:$T$31,12,FALSE))</f>
        <v/>
      </c>
      <c r="L23" s="7" t="str">
        <f>IF(Calculations!$C23="","",VLOOKUP($B23,Calculations!$C$3:$T$31,13,FALSE))</f>
        <v/>
      </c>
      <c r="M23" s="7" t="str">
        <f>IF(Calculations!$C23="","",VLOOKUP($B23,Calculations!$C$3:$T$31,14,FALSE))</f>
        <v/>
      </c>
      <c r="N23" s="7" t="str">
        <f>IF(Calculations!$C23="","",VLOOKUP($B23,Calculations!$C$3:$T$31,17,FALSE))</f>
        <v/>
      </c>
      <c r="O23" s="7" t="str">
        <f>IF(Calculations!$C23="","",VLOOKUP($B23,Calculations!$C$3:$U$31,19,FALSE))</f>
        <v/>
      </c>
    </row>
    <row r="24" spans="1:15" x14ac:dyDescent="0.35">
      <c r="A24" t="str">
        <f>IF(Calculations!$C24="","",ROW($B24)-2)</f>
        <v/>
      </c>
      <c r="B24" t="str">
        <f>IF(Calculations!$C24="","",VLOOKUP(SMALL(Calculations!$A$3:$A$31,A24),Calculations!$A$3:$C$31,3,FALSE))</f>
        <v/>
      </c>
      <c r="C24" s="7" t="str">
        <f>IF(Calculations!$C24="","",VLOOKUP($B24,Calculations!$C$3:$T$31,2,FALSE))</f>
        <v/>
      </c>
      <c r="D24" s="7" t="str">
        <f>IF(Calculations!$C24="","",VLOOKUP($B24,Calculations!$C$3:$T$31,3,FALSE))</f>
        <v/>
      </c>
      <c r="E24" s="7" t="str">
        <f>IF(Calculations!$C24="","",VLOOKUP($B24,Calculations!$C$3:$T$31,4,FALSE))</f>
        <v/>
      </c>
      <c r="F24" s="7" t="str">
        <f>IF(Calculations!$C24="","",VLOOKUP($B24,Calculations!$C$3:$T$31,5,FALSE))</f>
        <v/>
      </c>
      <c r="G24" s="7" t="str">
        <f>IF(Calculations!$C24="","",VLOOKUP($B24,Calculations!$C$3:$T$31,6,FALSE))</f>
        <v/>
      </c>
      <c r="H24" s="7" t="str">
        <f>IF(Calculations!$C24="","",VLOOKUP($B24,Calculations!$C$3:$T$31,7,FALSE))</f>
        <v/>
      </c>
      <c r="I24" s="7" t="str">
        <f>IF(Calculations!$C24="","",VLOOKUP($B24,Calculations!$C$3:$T$31,10,FALSE))</f>
        <v/>
      </c>
      <c r="J24" s="7" t="str">
        <f>IF(Calculations!$C24="","",VLOOKUP($B24,Calculations!$C$3:$T$31,11,FALSE))</f>
        <v/>
      </c>
      <c r="K24" s="7" t="str">
        <f>IF(Calculations!$C24="","",VLOOKUP($B24,Calculations!$C$3:$T$31,12,FALSE))</f>
        <v/>
      </c>
      <c r="L24" s="7" t="str">
        <f>IF(Calculations!$C24="","",VLOOKUP($B24,Calculations!$C$3:$T$31,13,FALSE))</f>
        <v/>
      </c>
      <c r="M24" s="7" t="str">
        <f>IF(Calculations!$C24="","",VLOOKUP($B24,Calculations!$C$3:$T$31,14,FALSE))</f>
        <v/>
      </c>
      <c r="N24" s="7" t="str">
        <f>IF(Calculations!$C24="","",VLOOKUP($B24,Calculations!$C$3:$T$31,17,FALSE))</f>
        <v/>
      </c>
      <c r="O24" s="7" t="str">
        <f>IF(Calculations!$C24="","",VLOOKUP($B24,Calculations!$C$3:$U$31,19,FALSE))</f>
        <v/>
      </c>
    </row>
    <row r="25" spans="1:15" x14ac:dyDescent="0.35">
      <c r="A25" t="str">
        <f>IF(Calculations!$C25="","",ROW($B25)-2)</f>
        <v/>
      </c>
      <c r="B25" t="str">
        <f>IF(Calculations!$C25="","",VLOOKUP(SMALL(Calculations!$A$3:$A$31,A25),Calculations!$A$3:$C$31,3,FALSE))</f>
        <v/>
      </c>
      <c r="C25" s="7" t="str">
        <f>IF(Calculations!$C25="","",VLOOKUP($B25,Calculations!$C$3:$T$31,2,FALSE))</f>
        <v/>
      </c>
      <c r="D25" s="7" t="str">
        <f>IF(Calculations!$C25="","",VLOOKUP($B25,Calculations!$C$3:$T$31,3,FALSE))</f>
        <v/>
      </c>
      <c r="E25" s="7" t="str">
        <f>IF(Calculations!$C25="","",VLOOKUP($B25,Calculations!$C$3:$T$31,4,FALSE))</f>
        <v/>
      </c>
      <c r="F25" s="7" t="str">
        <f>IF(Calculations!$C25="","",VLOOKUP($B25,Calculations!$C$3:$T$31,5,FALSE))</f>
        <v/>
      </c>
      <c r="G25" s="7" t="str">
        <f>IF(Calculations!$C25="","",VLOOKUP($B25,Calculations!$C$3:$T$31,6,FALSE))</f>
        <v/>
      </c>
      <c r="H25" s="7" t="str">
        <f>IF(Calculations!$C25="","",VLOOKUP($B25,Calculations!$C$3:$T$31,7,FALSE))</f>
        <v/>
      </c>
      <c r="I25" s="7" t="str">
        <f>IF(Calculations!$C25="","",VLOOKUP($B25,Calculations!$C$3:$T$31,10,FALSE))</f>
        <v/>
      </c>
      <c r="J25" s="7" t="str">
        <f>IF(Calculations!$C25="","",VLOOKUP($B25,Calculations!$C$3:$T$31,11,FALSE))</f>
        <v/>
      </c>
      <c r="K25" s="7" t="str">
        <f>IF(Calculations!$C25="","",VLOOKUP($B25,Calculations!$C$3:$T$31,12,FALSE))</f>
        <v/>
      </c>
      <c r="L25" s="7" t="str">
        <f>IF(Calculations!$C25="","",VLOOKUP($B25,Calculations!$C$3:$T$31,13,FALSE))</f>
        <v/>
      </c>
      <c r="M25" s="7" t="str">
        <f>IF(Calculations!$C25="","",VLOOKUP($B25,Calculations!$C$3:$T$31,14,FALSE))</f>
        <v/>
      </c>
      <c r="N25" s="7" t="str">
        <f>IF(Calculations!$C25="","",VLOOKUP($B25,Calculations!$C$3:$T$31,17,FALSE))</f>
        <v/>
      </c>
      <c r="O25" s="7" t="str">
        <f>IF(Calculations!$C25="","",VLOOKUP($B25,Calculations!$C$3:$U$31,19,FALSE))</f>
        <v/>
      </c>
    </row>
    <row r="26" spans="1:15" x14ac:dyDescent="0.35">
      <c r="A26" t="str">
        <f>IF(Calculations!$C26="","",ROW($B26)-2)</f>
        <v/>
      </c>
      <c r="B26" t="str">
        <f>IF(Calculations!$C26="","",VLOOKUP(SMALL(Calculations!$A$3:$A$31,A26),Calculations!$A$3:$C$31,3,FALSE))</f>
        <v/>
      </c>
      <c r="C26" s="7" t="str">
        <f>IF(Calculations!$C26="","",VLOOKUP($B26,Calculations!$C$3:$T$31,2,FALSE))</f>
        <v/>
      </c>
      <c r="D26" s="7" t="str">
        <f>IF(Calculations!$C26="","",VLOOKUP($B26,Calculations!$C$3:$T$31,3,FALSE))</f>
        <v/>
      </c>
      <c r="E26" s="7" t="str">
        <f>IF(Calculations!$C26="","",VLOOKUP($B26,Calculations!$C$3:$T$31,4,FALSE))</f>
        <v/>
      </c>
      <c r="F26" s="7" t="str">
        <f>IF(Calculations!$C26="","",VLOOKUP($B26,Calculations!$C$3:$T$31,5,FALSE))</f>
        <v/>
      </c>
      <c r="G26" s="7" t="str">
        <f>IF(Calculations!$C26="","",VLOOKUP($B26,Calculations!$C$3:$T$31,6,FALSE))</f>
        <v/>
      </c>
      <c r="H26" s="7" t="str">
        <f>IF(Calculations!$C26="","",VLOOKUP($B26,Calculations!$C$3:$T$31,7,FALSE))</f>
        <v/>
      </c>
      <c r="I26" s="7" t="str">
        <f>IF(Calculations!$C26="","",VLOOKUP($B26,Calculations!$C$3:$T$31,10,FALSE))</f>
        <v/>
      </c>
      <c r="J26" s="7" t="str">
        <f>IF(Calculations!$C26="","",VLOOKUP($B26,Calculations!$C$3:$T$31,11,FALSE))</f>
        <v/>
      </c>
      <c r="K26" s="7" t="str">
        <f>IF(Calculations!$C26="","",VLOOKUP($B26,Calculations!$C$3:$T$31,12,FALSE))</f>
        <v/>
      </c>
      <c r="L26" s="7" t="str">
        <f>IF(Calculations!$C26="","",VLOOKUP($B26,Calculations!$C$3:$T$31,13,FALSE))</f>
        <v/>
      </c>
      <c r="M26" s="7" t="str">
        <f>IF(Calculations!$C26="","",VLOOKUP($B26,Calculations!$C$3:$T$31,14,FALSE))</f>
        <v/>
      </c>
      <c r="N26" s="7" t="str">
        <f>IF(Calculations!$C26="","",VLOOKUP($B26,Calculations!$C$3:$T$31,17,FALSE))</f>
        <v/>
      </c>
      <c r="O26" s="7" t="str">
        <f>IF(Calculations!$C26="","",VLOOKUP($B26,Calculations!$C$3:$U$31,19,FALSE))</f>
        <v/>
      </c>
    </row>
    <row r="27" spans="1:15" x14ac:dyDescent="0.35">
      <c r="A27" t="str">
        <f>IF(Calculations!$C27="","",ROW($B27)-2)</f>
        <v/>
      </c>
      <c r="B27" t="str">
        <f>IF(Calculations!$C27="","",VLOOKUP(SMALL(Calculations!$A$3:$A$31,A27),Calculations!$A$3:$C$31,3,FALSE))</f>
        <v/>
      </c>
      <c r="C27" s="7" t="str">
        <f>IF(Calculations!$C27="","",VLOOKUP($B27,Calculations!$C$3:$T$31,2,FALSE))</f>
        <v/>
      </c>
      <c r="D27" s="7" t="str">
        <f>IF(Calculations!$C27="","",VLOOKUP($B27,Calculations!$C$3:$T$31,3,FALSE))</f>
        <v/>
      </c>
      <c r="E27" s="7" t="str">
        <f>IF(Calculations!$C27="","",VLOOKUP($B27,Calculations!$C$3:$T$31,4,FALSE))</f>
        <v/>
      </c>
      <c r="F27" s="7" t="str">
        <f>IF(Calculations!$C27="","",VLOOKUP($B27,Calculations!$C$3:$T$31,5,FALSE))</f>
        <v/>
      </c>
      <c r="G27" s="7" t="str">
        <f>IF(Calculations!$C27="","",VLOOKUP($B27,Calculations!$C$3:$T$31,6,FALSE))</f>
        <v/>
      </c>
      <c r="H27" s="7" t="str">
        <f>IF(Calculations!$C27="","",VLOOKUP($B27,Calculations!$C$3:$T$31,7,FALSE))</f>
        <v/>
      </c>
      <c r="I27" s="7" t="str">
        <f>IF(Calculations!$C27="","",VLOOKUP($B27,Calculations!$C$3:$T$31,10,FALSE))</f>
        <v/>
      </c>
      <c r="J27" s="7" t="str">
        <f>IF(Calculations!$C27="","",VLOOKUP($B27,Calculations!$C$3:$T$31,11,FALSE))</f>
        <v/>
      </c>
      <c r="K27" s="7" t="str">
        <f>IF(Calculations!$C27="","",VLOOKUP($B27,Calculations!$C$3:$T$31,12,FALSE))</f>
        <v/>
      </c>
      <c r="L27" s="7" t="str">
        <f>IF(Calculations!$C27="","",VLOOKUP($B27,Calculations!$C$3:$T$31,13,FALSE))</f>
        <v/>
      </c>
      <c r="M27" s="7" t="str">
        <f>IF(Calculations!$C27="","",VLOOKUP($B27,Calculations!$C$3:$T$31,14,FALSE))</f>
        <v/>
      </c>
      <c r="N27" s="7" t="str">
        <f>IF(Calculations!$C27="","",VLOOKUP($B27,Calculations!$C$3:$T$31,17,FALSE))</f>
        <v/>
      </c>
      <c r="O27" s="7" t="str">
        <f>IF(Calculations!$C27="","",VLOOKUP($B27,Calculations!$C$3:$U$31,19,FALSE))</f>
        <v/>
      </c>
    </row>
    <row r="28" spans="1:15" x14ac:dyDescent="0.35">
      <c r="A28" t="str">
        <f>IF(Calculations!$C28="","",ROW($B28)-2)</f>
        <v/>
      </c>
      <c r="B28" t="str">
        <f>IF(Calculations!$C28="","",VLOOKUP(SMALL(Calculations!$A$3:$A$31,A28),Calculations!$A$3:$C$31,3,FALSE))</f>
        <v/>
      </c>
      <c r="C28" s="7" t="str">
        <f>IF(Calculations!$C28="","",VLOOKUP($B28,Calculations!$C$3:$T$31,2,FALSE))</f>
        <v/>
      </c>
      <c r="D28" s="7" t="str">
        <f>IF(Calculations!$C28="","",VLOOKUP($B28,Calculations!$C$3:$T$31,3,FALSE))</f>
        <v/>
      </c>
      <c r="E28" s="7" t="str">
        <f>IF(Calculations!$C28="","",VLOOKUP($B28,Calculations!$C$3:$T$31,4,FALSE))</f>
        <v/>
      </c>
      <c r="F28" s="7" t="str">
        <f>IF(Calculations!$C28="","",VLOOKUP($B28,Calculations!$C$3:$T$31,5,FALSE))</f>
        <v/>
      </c>
      <c r="G28" s="7" t="str">
        <f>IF(Calculations!$C28="","",VLOOKUP($B28,Calculations!$C$3:$T$31,6,FALSE))</f>
        <v/>
      </c>
      <c r="H28" s="7" t="str">
        <f>IF(Calculations!$C28="","",VLOOKUP($B28,Calculations!$C$3:$T$31,7,FALSE))</f>
        <v/>
      </c>
      <c r="I28" s="7" t="str">
        <f>IF(Calculations!$C28="","",VLOOKUP($B28,Calculations!$C$3:$T$31,10,FALSE))</f>
        <v/>
      </c>
      <c r="J28" s="7" t="str">
        <f>IF(Calculations!$C28="","",VLOOKUP($B28,Calculations!$C$3:$T$31,11,FALSE))</f>
        <v/>
      </c>
      <c r="K28" s="7" t="str">
        <f>IF(Calculations!$C28="","",VLOOKUP($B28,Calculations!$C$3:$T$31,12,FALSE))</f>
        <v/>
      </c>
      <c r="L28" s="7" t="str">
        <f>IF(Calculations!$C28="","",VLOOKUP($B28,Calculations!$C$3:$T$31,13,FALSE))</f>
        <v/>
      </c>
      <c r="M28" s="7" t="str">
        <f>IF(Calculations!$C28="","",VLOOKUP($B28,Calculations!$C$3:$T$31,14,FALSE))</f>
        <v/>
      </c>
      <c r="N28" s="7" t="str">
        <f>IF(Calculations!$C28="","",VLOOKUP($B28,Calculations!$C$3:$T$31,17,FALSE))</f>
        <v/>
      </c>
      <c r="O28" s="7" t="str">
        <f>IF(Calculations!$C28="","",VLOOKUP($B28,Calculations!$C$3:$U$31,19,FALSE))</f>
        <v/>
      </c>
    </row>
    <row r="29" spans="1:15" x14ac:dyDescent="0.35">
      <c r="A29" t="str">
        <f>IF(Calculations!$C29="","",ROW($B29)-2)</f>
        <v/>
      </c>
      <c r="B29" t="str">
        <f>IF(Calculations!$C29="","",VLOOKUP(SMALL(Calculations!$A$3:$A$31,A29),Calculations!$A$3:$C$31,3,FALSE))</f>
        <v/>
      </c>
      <c r="C29" s="7" t="str">
        <f>IF(Calculations!$C29="","",VLOOKUP($B29,Calculations!$C$3:$T$31,2,FALSE))</f>
        <v/>
      </c>
      <c r="D29" s="7" t="str">
        <f>IF(Calculations!$C29="","",VLOOKUP($B29,Calculations!$C$3:$T$31,3,FALSE))</f>
        <v/>
      </c>
      <c r="E29" s="7" t="str">
        <f>IF(Calculations!$C29="","",VLOOKUP($B29,Calculations!$C$3:$T$31,4,FALSE))</f>
        <v/>
      </c>
      <c r="F29" s="7" t="str">
        <f>IF(Calculations!$C29="","",VLOOKUP($B29,Calculations!$C$3:$T$31,5,FALSE))</f>
        <v/>
      </c>
      <c r="G29" s="7" t="str">
        <f>IF(Calculations!$C29="","",VLOOKUP($B29,Calculations!$C$3:$T$31,6,FALSE))</f>
        <v/>
      </c>
      <c r="H29" s="7" t="str">
        <f>IF(Calculations!$C29="","",VLOOKUP($B29,Calculations!$C$3:$T$31,7,FALSE))</f>
        <v/>
      </c>
      <c r="I29" s="7" t="str">
        <f>IF(Calculations!$C29="","",VLOOKUP($B29,Calculations!$C$3:$T$31,10,FALSE))</f>
        <v/>
      </c>
      <c r="J29" s="7" t="str">
        <f>IF(Calculations!$C29="","",VLOOKUP($B29,Calculations!$C$3:$T$31,11,FALSE))</f>
        <v/>
      </c>
      <c r="K29" s="7" t="str">
        <f>IF(Calculations!$C29="","",VLOOKUP($B29,Calculations!$C$3:$T$31,12,FALSE))</f>
        <v/>
      </c>
      <c r="L29" s="7" t="str">
        <f>IF(Calculations!$C29="","",VLOOKUP($B29,Calculations!$C$3:$T$31,13,FALSE))</f>
        <v/>
      </c>
      <c r="M29" s="7" t="str">
        <f>IF(Calculations!$C29="","",VLOOKUP($B29,Calculations!$C$3:$T$31,14,FALSE))</f>
        <v/>
      </c>
      <c r="N29" s="7" t="str">
        <f>IF(Calculations!$C29="","",VLOOKUP($B29,Calculations!$C$3:$T$31,17,FALSE))</f>
        <v/>
      </c>
      <c r="O29" s="7" t="str">
        <f>IF(Calculations!$C29="","",VLOOKUP($B29,Calculations!$C$3:$U$31,19,FALSE))</f>
        <v/>
      </c>
    </row>
    <row r="30" spans="1:15" x14ac:dyDescent="0.35">
      <c r="A30" t="str">
        <f>IF(Calculations!$C30="","",ROW($B30)-2)</f>
        <v/>
      </c>
      <c r="B30" t="str">
        <f>IF(Calculations!$C30="","",VLOOKUP(SMALL(Calculations!$A$3:$A$31,A30),Calculations!$A$3:$C$31,3,FALSE))</f>
        <v/>
      </c>
      <c r="C30" s="7" t="str">
        <f>IF(Calculations!$C30="","",VLOOKUP($B30,Calculations!$C$3:$T$31,2,FALSE))</f>
        <v/>
      </c>
      <c r="D30" s="7" t="str">
        <f>IF(Calculations!$C30="","",VLOOKUP($B30,Calculations!$C$3:$T$31,3,FALSE))</f>
        <v/>
      </c>
      <c r="E30" s="7" t="str">
        <f>IF(Calculations!$C30="","",VLOOKUP($B30,Calculations!$C$3:$T$31,4,FALSE))</f>
        <v/>
      </c>
      <c r="F30" s="7" t="str">
        <f>IF(Calculations!$C30="","",VLOOKUP($B30,Calculations!$C$3:$T$31,5,FALSE))</f>
        <v/>
      </c>
      <c r="G30" s="7" t="str">
        <f>IF(Calculations!$C30="","",VLOOKUP($B30,Calculations!$C$3:$T$31,6,FALSE))</f>
        <v/>
      </c>
      <c r="H30" s="7" t="str">
        <f>IF(Calculations!$C30="","",VLOOKUP($B30,Calculations!$C$3:$T$31,7,FALSE))</f>
        <v/>
      </c>
      <c r="I30" s="7" t="str">
        <f>IF(Calculations!$C30="","",VLOOKUP($B30,Calculations!$C$3:$T$31,10,FALSE))</f>
        <v/>
      </c>
      <c r="J30" s="7" t="str">
        <f>IF(Calculations!$C30="","",VLOOKUP($B30,Calculations!$C$3:$T$31,11,FALSE))</f>
        <v/>
      </c>
      <c r="K30" s="7" t="str">
        <f>IF(Calculations!$C30="","",VLOOKUP($B30,Calculations!$C$3:$T$31,12,FALSE))</f>
        <v/>
      </c>
      <c r="L30" s="7" t="str">
        <f>IF(Calculations!$C30="","",VLOOKUP($B30,Calculations!$C$3:$T$31,13,FALSE))</f>
        <v/>
      </c>
      <c r="M30" s="7" t="str">
        <f>IF(Calculations!$C30="","",VLOOKUP($B30,Calculations!$C$3:$T$31,14,FALSE))</f>
        <v/>
      </c>
      <c r="N30" s="7" t="str">
        <f>IF(Calculations!$C30="","",VLOOKUP($B30,Calculations!$C$3:$T$31,17,FALSE))</f>
        <v/>
      </c>
      <c r="O30" s="7" t="str">
        <f>IF(Calculations!$C30="","",VLOOKUP($B30,Calculations!$C$3:$U$31,19,FALSE))</f>
        <v/>
      </c>
    </row>
    <row r="31" spans="1:15" x14ac:dyDescent="0.35">
      <c r="A31" t="str">
        <f>IF(Calculations!$C31="","",ROW($B31)-2)</f>
        <v/>
      </c>
      <c r="B31" t="str">
        <f>IF(Calculations!$C31="","",VLOOKUP(SMALL(Calculations!$A$3:$A$31,A31),Calculations!$A$3:$C$31,3,FALSE))</f>
        <v/>
      </c>
      <c r="C31" s="7" t="str">
        <f>IF(Calculations!$C31="","",VLOOKUP($B31,Calculations!$C$3:$T$31,2,FALSE))</f>
        <v/>
      </c>
      <c r="D31" s="7" t="str">
        <f>IF(Calculations!$C31="","",VLOOKUP($B31,Calculations!$C$3:$T$31,3,FALSE))</f>
        <v/>
      </c>
      <c r="E31" s="7" t="str">
        <f>IF(Calculations!$C31="","",VLOOKUP($B31,Calculations!$C$3:$T$31,4,FALSE))</f>
        <v/>
      </c>
      <c r="F31" s="7" t="str">
        <f>IF(Calculations!$C31="","",VLOOKUP($B31,Calculations!$C$3:$T$31,5,FALSE))</f>
        <v/>
      </c>
      <c r="G31" s="7" t="str">
        <f>IF(Calculations!$C31="","",VLOOKUP($B31,Calculations!$C$3:$T$31,6,FALSE))</f>
        <v/>
      </c>
      <c r="H31" s="7" t="str">
        <f>IF(Calculations!$C31="","",VLOOKUP($B31,Calculations!$C$3:$T$31,7,FALSE))</f>
        <v/>
      </c>
      <c r="I31" s="7" t="str">
        <f>IF(Calculations!$C31="","",VLOOKUP($B31,Calculations!$C$3:$T$31,10,FALSE))</f>
        <v/>
      </c>
      <c r="J31" s="7" t="str">
        <f>IF(Calculations!$C31="","",VLOOKUP($B31,Calculations!$C$3:$T$31,11,FALSE))</f>
        <v/>
      </c>
      <c r="K31" s="7" t="str">
        <f>IF(Calculations!$C31="","",VLOOKUP($B31,Calculations!$C$3:$T$31,12,FALSE))</f>
        <v/>
      </c>
      <c r="L31" s="7" t="str">
        <f>IF(Calculations!$C31="","",VLOOKUP($B31,Calculations!$C$3:$T$31,13,FALSE))</f>
        <v/>
      </c>
      <c r="M31" s="7" t="str">
        <f>IF(Calculations!$C31="","",VLOOKUP($B31,Calculations!$C$3:$T$31,14,FALSE))</f>
        <v/>
      </c>
      <c r="N31" s="7" t="str">
        <f>IF(Calculations!$C31="","",VLOOKUP($B31,Calculations!$C$3:$T$31,17,FALSE))</f>
        <v/>
      </c>
      <c r="O31" s="7" t="str">
        <f>IF(Calculations!$C31="","",VLOOKUP($B31,Calculations!$C$3:$U$31,19,FALSE))</f>
        <v/>
      </c>
    </row>
  </sheetData>
  <mergeCells count="2">
    <mergeCell ref="D1:H1"/>
    <mergeCell ref="I1:M1"/>
  </mergeCells>
  <hyperlinks>
    <hyperlink ref="Q4" r:id="rId1" xr:uid="{00000000-0004-0000-0500-000000000000}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topLeftCell="A13" workbookViewId="0">
      <selection activeCell="D21" sqref="D21"/>
    </sheetView>
  </sheetViews>
  <sheetFormatPr defaultRowHeight="14.5" x14ac:dyDescent="0.35"/>
  <cols>
    <col min="1" max="2" width="16.08984375" bestFit="1" customWidth="1"/>
  </cols>
  <sheetData>
    <row r="1" spans="1:4" x14ac:dyDescent="0.35">
      <c r="A1" s="1" t="s">
        <v>8</v>
      </c>
      <c r="B1" s="1" t="s">
        <v>6</v>
      </c>
      <c r="C1" s="1" t="s">
        <v>7</v>
      </c>
    </row>
    <row r="2" spans="1:4" x14ac:dyDescent="0.35">
      <c r="A2" t="str">
        <f>IF(Teams!A2="","",Teams!A2)</f>
        <v xml:space="preserve">Northwich Sapphires </v>
      </c>
      <c r="B2">
        <f t="shared" ref="B2:B51" ca="1" si="0">IF(A2="","",RAND())</f>
        <v>0.63702029533007964</v>
      </c>
      <c r="C2">
        <f ca="1">IF(B2="","",RANK(B2,INDIRECT("$B$2:$B$"&amp;Teams!$E$6+1))+COUNTIF(C$1:C1,C1)-1)</f>
        <v>3</v>
      </c>
      <c r="D2" t="s">
        <v>33</v>
      </c>
    </row>
    <row r="3" spans="1:4" x14ac:dyDescent="0.35">
      <c r="A3" t="str">
        <f>IF(Teams!A3="","",Teams!A3)</f>
        <v>Ribble Valley Netball Club</v>
      </c>
      <c r="B3">
        <f t="shared" ca="1" si="0"/>
        <v>0.3031282999614654</v>
      </c>
      <c r="C3">
        <f ca="1">IF(B3="","",RANK(B3,INDIRECT("$B$2:$B$"&amp;Teams!$E$6+1))+COUNTIF(C$1:C2,C2)-1)</f>
        <v>5</v>
      </c>
      <c r="D3" t="s">
        <v>35</v>
      </c>
    </row>
    <row r="4" spans="1:4" x14ac:dyDescent="0.35">
      <c r="A4" t="str">
        <f>IF(Teams!A4="","",Teams!A4)</f>
        <v>Darwen</v>
      </c>
      <c r="B4">
        <f t="shared" ca="1" si="0"/>
        <v>3.1721170296111545E-2</v>
      </c>
      <c r="C4">
        <f ca="1">IF(B4="","",RANK(B4,INDIRECT("$B$2:$B$"&amp;Teams!$E$6+1))+COUNTIF(C$1:C3,C3)-1)</f>
        <v>6</v>
      </c>
      <c r="D4" t="s">
        <v>38</v>
      </c>
    </row>
    <row r="5" spans="1:4" x14ac:dyDescent="0.35">
      <c r="A5" t="str">
        <f>IF(Teams!A5="","",Teams!A5)</f>
        <v>Chester</v>
      </c>
      <c r="B5">
        <f t="shared" ca="1" si="0"/>
        <v>0.6756235205411909</v>
      </c>
      <c r="C5">
        <f ca="1">IF(B5="","",RANK(B5,INDIRECT("$B$2:$B$"&amp;Teams!$E$6+1))+COUNTIF(C$1:C4,C4)-1)</f>
        <v>2</v>
      </c>
      <c r="D5" t="s">
        <v>34</v>
      </c>
    </row>
    <row r="6" spans="1:4" x14ac:dyDescent="0.35">
      <c r="A6" t="str">
        <f>IF(Teams!A6="","",Teams!A6)</f>
        <v>Elysium Netball Club</v>
      </c>
      <c r="B6">
        <f t="shared" ca="1" si="0"/>
        <v>0.30472683121374056</v>
      </c>
      <c r="C6">
        <f ca="1">IF(B6="","",RANK(B6,INDIRECT("$B$2:$B$"&amp;Teams!$E$6+1))+COUNTIF(C$1:C5,C5)-1)</f>
        <v>4</v>
      </c>
      <c r="D6" t="s">
        <v>36</v>
      </c>
    </row>
    <row r="7" spans="1:4" x14ac:dyDescent="0.35">
      <c r="A7" t="str">
        <f>IF(Teams!A7="","",Teams!A7)</f>
        <v>Blackpool</v>
      </c>
      <c r="B7">
        <f t="shared" ca="1" si="0"/>
        <v>0.95740377163313206</v>
      </c>
      <c r="C7">
        <f ca="1">IF(B7="","",RANK(B7,INDIRECT("$B$2:$B$"&amp;Teams!$E$6+1))+COUNTIF(C$1:C6,C6)-1)</f>
        <v>1</v>
      </c>
      <c r="D7" t="s">
        <v>37</v>
      </c>
    </row>
    <row r="8" spans="1:4" x14ac:dyDescent="0.35">
      <c r="A8" t="str">
        <f>IF(Teams!A8="","",Teams!A8)</f>
        <v/>
      </c>
      <c r="B8" t="str">
        <f t="shared" ca="1" si="0"/>
        <v/>
      </c>
      <c r="C8" t="str">
        <f ca="1">IF(B8="","",RANK(B8,INDIRECT("$B$2:$B$"&amp;Teams!$E$6+1))+COUNTIF(C$1:C7,C7)-1)</f>
        <v/>
      </c>
    </row>
    <row r="9" spans="1:4" x14ac:dyDescent="0.35">
      <c r="A9" t="str">
        <f>IF(Teams!A9="","",Teams!A9)</f>
        <v/>
      </c>
      <c r="B9" t="str">
        <f t="shared" ca="1" si="0"/>
        <v/>
      </c>
      <c r="C9" t="str">
        <f ca="1">IF(B9="","",RANK(B9,INDIRECT("$B$2:$B$"&amp;Teams!$E$6+1))+COUNTIF(C$1:C8,C8)-1)</f>
        <v/>
      </c>
    </row>
    <row r="10" spans="1:4" x14ac:dyDescent="0.35">
      <c r="A10" t="str">
        <f>IF(Teams!A10="","",Teams!A10)</f>
        <v/>
      </c>
      <c r="B10" t="str">
        <f t="shared" ca="1" si="0"/>
        <v/>
      </c>
      <c r="C10" t="str">
        <f ca="1">IF(B10="","",RANK(B10,INDIRECT("$B$2:$B$"&amp;Teams!$E$6+1))+COUNTIF(C$1:C9,C9)-1)</f>
        <v/>
      </c>
    </row>
    <row r="11" spans="1:4" x14ac:dyDescent="0.35">
      <c r="A11" t="str">
        <f>IF(Teams!A11="","",Teams!A11)</f>
        <v/>
      </c>
      <c r="B11" t="str">
        <f t="shared" ca="1" si="0"/>
        <v/>
      </c>
      <c r="C11" t="str">
        <f ca="1">IF(B11="","",RANK(B11,INDIRECT("$B$2:$B$"&amp;Teams!$E$6+1))+COUNTIF(C$1:C10,C10)-1)</f>
        <v/>
      </c>
    </row>
    <row r="12" spans="1:4" x14ac:dyDescent="0.35">
      <c r="A12" t="str">
        <f>IF(Teams!A12="","",Teams!A12)</f>
        <v/>
      </c>
      <c r="B12" t="str">
        <f t="shared" ca="1" si="0"/>
        <v/>
      </c>
      <c r="C12" t="str">
        <f ca="1">IF(B12="","",RANK(B12,INDIRECT("$B$2:$B$"&amp;Teams!$E$6+1))+COUNTIF(C$1:C11,C11)-1)</f>
        <v/>
      </c>
    </row>
    <row r="13" spans="1:4" x14ac:dyDescent="0.35">
      <c r="A13" t="str">
        <f>IF(Teams!A13="","",Teams!A13)</f>
        <v/>
      </c>
      <c r="B13" t="str">
        <f t="shared" ca="1" si="0"/>
        <v/>
      </c>
      <c r="C13" t="str">
        <f ca="1">IF(B13="","",RANK(B13,INDIRECT("$B$2:$B$"&amp;Teams!$E$6+1))+COUNTIF(C$1:C12,C12)-1)</f>
        <v/>
      </c>
    </row>
    <row r="14" spans="1:4" x14ac:dyDescent="0.35">
      <c r="A14" t="str">
        <f>IF(Teams!A14="","",Teams!A14)</f>
        <v/>
      </c>
      <c r="B14" t="str">
        <f t="shared" ca="1" si="0"/>
        <v/>
      </c>
      <c r="C14" t="str">
        <f ca="1">IF(B14="","",RANK(B14,INDIRECT("$B$2:$B$"&amp;Teams!$E$6+1))+COUNTIF(C$1:C13,C13)-1)</f>
        <v/>
      </c>
    </row>
    <row r="15" spans="1:4" x14ac:dyDescent="0.35">
      <c r="A15" t="str">
        <f>IF(Teams!A15="","",Teams!A15)</f>
        <v/>
      </c>
      <c r="B15" t="str">
        <f t="shared" ca="1" si="0"/>
        <v/>
      </c>
      <c r="C15" t="str">
        <f ca="1">IF(B15="","",RANK(B15,INDIRECT("$B$2:$B$"&amp;Teams!$E$6+1))+COUNTIF(C$1:C14,C14)-1)</f>
        <v/>
      </c>
    </row>
    <row r="16" spans="1:4" x14ac:dyDescent="0.35">
      <c r="A16" t="str">
        <f>IF(Teams!A16="","",Teams!A16)</f>
        <v/>
      </c>
      <c r="B16" t="str">
        <f t="shared" ca="1" si="0"/>
        <v/>
      </c>
      <c r="C16" t="str">
        <f ca="1">IF(B16="","",RANK(B16,INDIRECT("$B$2:$B$"&amp;Teams!$E$6+1))+COUNTIF(C$1:C15,C15)-1)</f>
        <v/>
      </c>
    </row>
    <row r="17" spans="1:3" x14ac:dyDescent="0.35">
      <c r="A17" t="str">
        <f>IF(Teams!A17="","",Teams!A17)</f>
        <v/>
      </c>
      <c r="B17" t="str">
        <f t="shared" ca="1" si="0"/>
        <v/>
      </c>
      <c r="C17" t="str">
        <f ca="1">IF(B17="","",RANK(B17,INDIRECT("$B$2:$B$"&amp;Teams!$E$6+1))+COUNTIF(C$1:C16,C16)-1)</f>
        <v/>
      </c>
    </row>
    <row r="18" spans="1:3" x14ac:dyDescent="0.35">
      <c r="A18" t="str">
        <f>IF(Teams!A18="","",Teams!A18)</f>
        <v/>
      </c>
      <c r="B18" t="str">
        <f t="shared" ca="1" si="0"/>
        <v/>
      </c>
      <c r="C18" t="str">
        <f ca="1">IF(B18="","",RANK(B18,INDIRECT("$B$2:$B$"&amp;Teams!$E$6+1))+COUNTIF(C$1:C17,C17)-1)</f>
        <v/>
      </c>
    </row>
    <row r="19" spans="1:3" x14ac:dyDescent="0.35">
      <c r="A19" t="str">
        <f>IF(Teams!A19="","",Teams!A19)</f>
        <v/>
      </c>
      <c r="B19" t="str">
        <f t="shared" ca="1" si="0"/>
        <v/>
      </c>
      <c r="C19" t="str">
        <f ca="1">IF(B19="","",RANK(B19,INDIRECT("$B$2:$B$"&amp;Teams!$E$6+1))+COUNTIF(C$1:C18,C18)-1)</f>
        <v/>
      </c>
    </row>
    <row r="20" spans="1:3" x14ac:dyDescent="0.35">
      <c r="A20" t="str">
        <f>IF(Teams!A20="","",Teams!A20)</f>
        <v/>
      </c>
      <c r="B20" t="str">
        <f t="shared" ca="1" si="0"/>
        <v/>
      </c>
      <c r="C20" t="str">
        <f ca="1">IF(B20="","",RANK(B20,INDIRECT("$B$2:$B$"&amp;Teams!$E$6+1))+COUNTIF(C$1:C19,C19)-1)</f>
        <v/>
      </c>
    </row>
    <row r="21" spans="1:3" x14ac:dyDescent="0.35">
      <c r="A21" t="str">
        <f>IF(Teams!A21="","",Teams!A21)</f>
        <v/>
      </c>
      <c r="B21" t="str">
        <f t="shared" ca="1" si="0"/>
        <v/>
      </c>
      <c r="C21" t="str">
        <f ca="1">IF(B21="","",RANK(B21,INDIRECT("$B$2:$B$"&amp;Teams!$E$6+1))+COUNTIF(C$1:C20,C20)-1)</f>
        <v/>
      </c>
    </row>
    <row r="22" spans="1:3" x14ac:dyDescent="0.35">
      <c r="A22" t="str">
        <f>IF(Teams!A22="","",Teams!A22)</f>
        <v/>
      </c>
      <c r="B22" t="str">
        <f t="shared" ca="1" si="0"/>
        <v/>
      </c>
      <c r="C22" t="str">
        <f ca="1">IF(B22="","",RANK(B22,INDIRECT("$B$2:$B$"&amp;Teams!$E$6+1))+COUNTIF(C$1:C21,C21)-1)</f>
        <v/>
      </c>
    </row>
    <row r="23" spans="1:3" x14ac:dyDescent="0.35">
      <c r="A23" t="str">
        <f>IF(Teams!A23="","",Teams!A23)</f>
        <v/>
      </c>
      <c r="B23" t="str">
        <f t="shared" ca="1" si="0"/>
        <v/>
      </c>
      <c r="C23" t="str">
        <f ca="1">IF(B23="","",RANK(B23,INDIRECT("$B$2:$B$"&amp;Teams!$E$6+1))+COUNTIF(C$1:C22,C22)-1)</f>
        <v/>
      </c>
    </row>
    <row r="24" spans="1:3" x14ac:dyDescent="0.35">
      <c r="A24" t="str">
        <f>IF(Teams!A24="","",Teams!A24)</f>
        <v/>
      </c>
      <c r="B24" t="str">
        <f t="shared" ca="1" si="0"/>
        <v/>
      </c>
      <c r="C24" t="str">
        <f ca="1">IF(B24="","",RANK(B24,INDIRECT("$B$2:$B$"&amp;Teams!$E$6+1))+COUNTIF(C$1:C23,C23)-1)</f>
        <v/>
      </c>
    </row>
    <row r="25" spans="1:3" x14ac:dyDescent="0.35">
      <c r="A25" t="str">
        <f>IF(Teams!A25="","",Teams!A25)</f>
        <v/>
      </c>
      <c r="B25" t="str">
        <f t="shared" ca="1" si="0"/>
        <v/>
      </c>
      <c r="C25" t="str">
        <f ca="1">IF(B25="","",RANK(B25,INDIRECT("$B$2:$B$"&amp;Teams!$E$6+1))+COUNTIF(C$1:C24,C24)-1)</f>
        <v/>
      </c>
    </row>
    <row r="26" spans="1:3" x14ac:dyDescent="0.35">
      <c r="A26" t="str">
        <f>IF(Teams!A26="","",Teams!A26)</f>
        <v/>
      </c>
      <c r="B26" t="str">
        <f t="shared" ca="1" si="0"/>
        <v/>
      </c>
      <c r="C26" t="str">
        <f ca="1">IF(B26="","",RANK(B26,INDIRECT("$B$2:$B$"&amp;Teams!$E$6+1))+COUNTIF(C$1:C25,C25)-1)</f>
        <v/>
      </c>
    </row>
    <row r="27" spans="1:3" x14ac:dyDescent="0.35">
      <c r="A27" t="str">
        <f>IF(Teams!A27="","",Teams!A27)</f>
        <v/>
      </c>
      <c r="B27" t="str">
        <f t="shared" ca="1" si="0"/>
        <v/>
      </c>
      <c r="C27" t="str">
        <f ca="1">IF(B27="","",RANK(B27,INDIRECT("$B$2:$B$"&amp;Teams!$E$6+1))+COUNTIF(C$1:C26,C26)-1)</f>
        <v/>
      </c>
    </row>
    <row r="28" spans="1:3" x14ac:dyDescent="0.35">
      <c r="A28" t="str">
        <f>IF(Teams!A28="","",Teams!A28)</f>
        <v/>
      </c>
      <c r="B28" t="str">
        <f t="shared" ca="1" si="0"/>
        <v/>
      </c>
      <c r="C28" t="str">
        <f ca="1">IF(B28="","",RANK(B28,INDIRECT("$B$2:$B$"&amp;Teams!$E$6+1))+COUNTIF(C$1:C27,C27)-1)</f>
        <v/>
      </c>
    </row>
    <row r="29" spans="1:3" x14ac:dyDescent="0.35">
      <c r="A29" t="str">
        <f>IF(Teams!A29="","",Teams!A29)</f>
        <v/>
      </c>
      <c r="B29" t="str">
        <f t="shared" ca="1" si="0"/>
        <v/>
      </c>
      <c r="C29" t="str">
        <f ca="1">IF(B29="","",RANK(B29,INDIRECT("$B$2:$B$"&amp;Teams!$E$6+1))+COUNTIF(C$1:C28,C28)-1)</f>
        <v/>
      </c>
    </row>
    <row r="30" spans="1:3" x14ac:dyDescent="0.35">
      <c r="A30" t="str">
        <f>IF(Teams!A30="","",Teams!A30)</f>
        <v/>
      </c>
      <c r="B30" t="str">
        <f t="shared" ca="1" si="0"/>
        <v/>
      </c>
      <c r="C30" t="str">
        <f ca="1">IF(B30="","",RANK(B30,INDIRECT("$B$2:$B$"&amp;Teams!$E$6+1))+COUNTIF(C$1:C29,C29)-1)</f>
        <v/>
      </c>
    </row>
    <row r="31" spans="1:3" x14ac:dyDescent="0.35">
      <c r="A31" t="str">
        <f>IF(Teams!A31="","",Teams!A31)</f>
        <v/>
      </c>
      <c r="B31" t="str">
        <f t="shared" ca="1" si="0"/>
        <v/>
      </c>
      <c r="C31" t="str">
        <f ca="1">IF(B31="","",RANK(B31,INDIRECT("$B$2:$B$"&amp;Teams!$E$6+1))+COUNTIF(C$1:C30,C30)-1)</f>
        <v/>
      </c>
    </row>
    <row r="32" spans="1:3" x14ac:dyDescent="0.35">
      <c r="A32" t="str">
        <f>IF(Teams!A32="","",Teams!A32)</f>
        <v/>
      </c>
      <c r="B32" t="str">
        <f t="shared" ca="1" si="0"/>
        <v/>
      </c>
      <c r="C32" t="str">
        <f ca="1">IF(B32="","",RANK(B32,INDIRECT("$B$2:$B$"&amp;Teams!$E$6+1))+COUNTIF(C$1:C31,C31)-1)</f>
        <v/>
      </c>
    </row>
    <row r="33" spans="1:3" x14ac:dyDescent="0.35">
      <c r="A33" t="str">
        <f>IF(Teams!A33="","",Teams!A33)</f>
        <v/>
      </c>
      <c r="B33" t="str">
        <f t="shared" ca="1" si="0"/>
        <v/>
      </c>
      <c r="C33" t="str">
        <f ca="1">IF(B33="","",RANK(B33,INDIRECT("$B$2:$B$"&amp;Teams!$E$6+1))+COUNTIF(C$1:C32,C32)-1)</f>
        <v/>
      </c>
    </row>
    <row r="34" spans="1:3" x14ac:dyDescent="0.35">
      <c r="A34" t="str">
        <f>IF(Teams!A34="","",Teams!A34)</f>
        <v/>
      </c>
      <c r="B34" t="str">
        <f t="shared" ca="1" si="0"/>
        <v/>
      </c>
      <c r="C34" t="str">
        <f ca="1">IF(B34="","",RANK(B34,INDIRECT("$B$2:$B$"&amp;Teams!$E$6+1))+COUNTIF(C$1:C33,C33)-1)</f>
        <v/>
      </c>
    </row>
    <row r="35" spans="1:3" x14ac:dyDescent="0.35">
      <c r="A35" t="str">
        <f>IF(Teams!A35="","",Teams!A35)</f>
        <v/>
      </c>
      <c r="B35" t="str">
        <f t="shared" ca="1" si="0"/>
        <v/>
      </c>
      <c r="C35" t="str">
        <f ca="1">IF(B35="","",RANK(B35,INDIRECT("$B$2:$B$"&amp;Teams!$E$6+1))+COUNTIF(C$1:C34,C34)-1)</f>
        <v/>
      </c>
    </row>
    <row r="36" spans="1:3" x14ac:dyDescent="0.35">
      <c r="A36" t="str">
        <f>IF(Teams!A36="","",Teams!A36)</f>
        <v/>
      </c>
      <c r="B36" t="str">
        <f t="shared" ca="1" si="0"/>
        <v/>
      </c>
      <c r="C36" t="str">
        <f ca="1">IF(B36="","",RANK(B36,INDIRECT("$B$2:$B$"&amp;Teams!$E$6+1))+COUNTIF(C$1:C35,C35)-1)</f>
        <v/>
      </c>
    </row>
    <row r="37" spans="1:3" x14ac:dyDescent="0.35">
      <c r="A37" t="str">
        <f>IF(Teams!A37="","",Teams!A37)</f>
        <v/>
      </c>
      <c r="B37" t="str">
        <f t="shared" ca="1" si="0"/>
        <v/>
      </c>
      <c r="C37" t="str">
        <f ca="1">IF(B37="","",RANK(B37,INDIRECT("$B$2:$B$"&amp;Teams!$E$6+1))+COUNTIF(C$1:C36,C36)-1)</f>
        <v/>
      </c>
    </row>
    <row r="38" spans="1:3" x14ac:dyDescent="0.35">
      <c r="A38" t="str">
        <f>IF(Teams!A38="","",Teams!A38)</f>
        <v/>
      </c>
      <c r="B38" t="str">
        <f t="shared" ca="1" si="0"/>
        <v/>
      </c>
      <c r="C38" t="str">
        <f ca="1">IF(B38="","",RANK(B38,INDIRECT("$B$2:$B$"&amp;Teams!$E$6+1))+COUNTIF(C$1:C37,C37)-1)</f>
        <v/>
      </c>
    </row>
    <row r="39" spans="1:3" x14ac:dyDescent="0.35">
      <c r="A39" t="str">
        <f>IF(Teams!A39="","",Teams!A39)</f>
        <v/>
      </c>
      <c r="B39" t="str">
        <f t="shared" ca="1" si="0"/>
        <v/>
      </c>
      <c r="C39" t="str">
        <f ca="1">IF(B39="","",RANK(B39,INDIRECT("$B$2:$B$"&amp;Teams!$E$6+1))+COUNTIF(C$1:C38,C38)-1)</f>
        <v/>
      </c>
    </row>
    <row r="40" spans="1:3" x14ac:dyDescent="0.35">
      <c r="A40" t="str">
        <f>IF(Teams!A40="","",Teams!A40)</f>
        <v/>
      </c>
      <c r="B40" t="str">
        <f t="shared" ca="1" si="0"/>
        <v/>
      </c>
      <c r="C40" t="str">
        <f ca="1">IF(B40="","",RANK(B40,INDIRECT("$B$2:$B$"&amp;Teams!$E$6+1))+COUNTIF(C$1:C39,C39)-1)</f>
        <v/>
      </c>
    </row>
    <row r="41" spans="1:3" x14ac:dyDescent="0.35">
      <c r="A41" t="str">
        <f>IF(Teams!A41="","",Teams!A41)</f>
        <v/>
      </c>
      <c r="B41" t="str">
        <f t="shared" ca="1" si="0"/>
        <v/>
      </c>
      <c r="C41" t="str">
        <f ca="1">IF(B41="","",RANK(B41,INDIRECT("$B$2:$B$"&amp;Teams!$E$6+1))+COUNTIF(C$1:C40,C40)-1)</f>
        <v/>
      </c>
    </row>
    <row r="42" spans="1:3" x14ac:dyDescent="0.35">
      <c r="A42" t="str">
        <f>IF(Teams!A42="","",Teams!A42)</f>
        <v/>
      </c>
      <c r="B42" t="str">
        <f t="shared" ca="1" si="0"/>
        <v/>
      </c>
      <c r="C42" t="str">
        <f ca="1">IF(B42="","",RANK(B42,INDIRECT("$B$2:$B$"&amp;Teams!$E$6+1))+COUNTIF(C$1:C41,C41)-1)</f>
        <v/>
      </c>
    </row>
    <row r="43" spans="1:3" x14ac:dyDescent="0.35">
      <c r="A43" t="str">
        <f>IF(Teams!A43="","",Teams!A43)</f>
        <v/>
      </c>
      <c r="B43" t="str">
        <f t="shared" ca="1" si="0"/>
        <v/>
      </c>
      <c r="C43" t="str">
        <f ca="1">IF(B43="","",RANK(B43,INDIRECT("$B$2:$B$"&amp;Teams!$E$6+1))+COUNTIF(C$1:C42,C42)-1)</f>
        <v/>
      </c>
    </row>
    <row r="44" spans="1:3" x14ac:dyDescent="0.35">
      <c r="A44" t="str">
        <f>IF(Teams!A44="","",Teams!A44)</f>
        <v/>
      </c>
      <c r="B44" t="str">
        <f t="shared" ca="1" si="0"/>
        <v/>
      </c>
      <c r="C44" t="str">
        <f ca="1">IF(B44="","",RANK(B44,INDIRECT("$B$2:$B$"&amp;Teams!$E$6+1))+COUNTIF(C$1:C43,C43)-1)</f>
        <v/>
      </c>
    </row>
    <row r="45" spans="1:3" x14ac:dyDescent="0.35">
      <c r="A45" t="str">
        <f>IF(Teams!A45="","",Teams!A45)</f>
        <v/>
      </c>
      <c r="B45" t="str">
        <f t="shared" ca="1" si="0"/>
        <v/>
      </c>
      <c r="C45" t="str">
        <f ca="1">IF(B45="","",RANK(B45,INDIRECT("$B$2:$B$"&amp;Teams!$E$6+1))+COUNTIF(C$1:C44,C44)-1)</f>
        <v/>
      </c>
    </row>
    <row r="46" spans="1:3" x14ac:dyDescent="0.35">
      <c r="A46" t="str">
        <f>IF(Teams!A46="","",Teams!A46)</f>
        <v/>
      </c>
      <c r="B46" t="str">
        <f t="shared" ca="1" si="0"/>
        <v/>
      </c>
      <c r="C46" t="str">
        <f ca="1">IF(B46="","",RANK(B46,INDIRECT("$B$2:$B$"&amp;Teams!$E$6+1))+COUNTIF(C$1:C45,C45)-1)</f>
        <v/>
      </c>
    </row>
    <row r="47" spans="1:3" x14ac:dyDescent="0.35">
      <c r="A47" t="str">
        <f>IF(Teams!A47="","",Teams!A47)</f>
        <v/>
      </c>
      <c r="B47" t="str">
        <f t="shared" ca="1" si="0"/>
        <v/>
      </c>
      <c r="C47" t="str">
        <f ca="1">IF(B47="","",RANK(B47,INDIRECT("$B$2:$B$"&amp;Teams!$E$6+1))+COUNTIF(C$1:C46,C46)-1)</f>
        <v/>
      </c>
    </row>
    <row r="48" spans="1:3" x14ac:dyDescent="0.35">
      <c r="A48" t="str">
        <f>IF(Teams!A48="","",Teams!A48)</f>
        <v/>
      </c>
      <c r="B48" t="str">
        <f t="shared" ca="1" si="0"/>
        <v/>
      </c>
      <c r="C48" t="str">
        <f ca="1">IF(B48="","",RANK(B48,INDIRECT("$B$2:$B$"&amp;Teams!$E$6+1))+COUNTIF(C$1:C47,C47)-1)</f>
        <v/>
      </c>
    </row>
    <row r="49" spans="1:3" x14ac:dyDescent="0.35">
      <c r="A49" t="str">
        <f>IF(Teams!A49="","",Teams!A49)</f>
        <v/>
      </c>
      <c r="B49" t="str">
        <f t="shared" ca="1" si="0"/>
        <v/>
      </c>
      <c r="C49" t="str">
        <f ca="1">IF(B49="","",RANK(B49,INDIRECT("$B$2:$B$"&amp;Teams!$E$6+1))+COUNTIF(C$1:C48,C48)-1)</f>
        <v/>
      </c>
    </row>
    <row r="50" spans="1:3" x14ac:dyDescent="0.35">
      <c r="A50" t="str">
        <f>IF(Teams!A50="","",Teams!A50)</f>
        <v/>
      </c>
      <c r="B50" t="str">
        <f t="shared" ca="1" si="0"/>
        <v/>
      </c>
      <c r="C50" t="str">
        <f ca="1">IF(B50="","",RANK(B50,INDIRECT("$B$2:$B$"&amp;Teams!$E$6+1))+COUNTIF(C$1:C49,C49)-1)</f>
        <v/>
      </c>
    </row>
    <row r="51" spans="1:3" x14ac:dyDescent="0.35">
      <c r="A51" t="str">
        <f>IF(Teams!A51="","",Teams!A51)</f>
        <v/>
      </c>
      <c r="B51" t="str">
        <f t="shared" ca="1" si="0"/>
        <v/>
      </c>
      <c r="C51" t="str">
        <f ca="1">IF(B51="","",RANK(B51,INDIRECT("$B$2:$B$"&amp;Teams!$E$6+1))+COUNTIF(C$1:C50,C50)-1)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3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29</v>
      </c>
    </row>
    <row r="2" spans="1:2" x14ac:dyDescent="0.35">
      <c r="A2" t="s">
        <v>30</v>
      </c>
      <c r="B2">
        <v>3</v>
      </c>
    </row>
    <row r="3" spans="1:2" x14ac:dyDescent="0.35">
      <c r="A3" t="s">
        <v>31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Teams</vt:lpstr>
      <vt:lpstr>Home</vt:lpstr>
      <vt:lpstr>Away</vt:lpstr>
      <vt:lpstr>Fixtures</vt:lpstr>
      <vt:lpstr>Calculations</vt:lpstr>
      <vt:lpstr>League Table</vt:lpstr>
      <vt:lpstr>Random</vt:lpstr>
      <vt:lpstr>Data</vt:lpstr>
    </vt:vector>
  </TitlesOfParts>
  <Company>Premier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Computergaga</dc:creator>
  <cp:lastModifiedBy>Robert Mckee</cp:lastModifiedBy>
  <cp:lastPrinted>2021-05-22T16:12:17Z</cp:lastPrinted>
  <dcterms:created xsi:type="dcterms:W3CDTF">2011-07-08T06:26:54Z</dcterms:created>
  <dcterms:modified xsi:type="dcterms:W3CDTF">2021-05-26T12:13:49Z</dcterms:modified>
</cp:coreProperties>
</file>